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795" windowWidth="15480" windowHeight="11640" activeTab="0"/>
  </bookViews>
  <sheets>
    <sheet name="ESKO bowling" sheetId="1" r:id="rId1"/>
    <sheet name="hory" sheetId="2" r:id="rId2"/>
    <sheet name="maxmin" sheetId="3" r:id="rId3"/>
  </sheets>
  <definedNames>
    <definedName name="hraci">'ESKO bowling'!$B$10:$P$22</definedName>
    <definedName name="seradit">'ESKO bowling'!$B$10:$N$22</definedName>
  </definedNames>
  <calcPr fullCalcOnLoad="1"/>
</workbook>
</file>

<file path=xl/sharedStrings.xml><?xml version="1.0" encoding="utf-8"?>
<sst xmlns="http://schemas.openxmlformats.org/spreadsheetml/2006/main" count="26" uniqueCount="26">
  <si>
    <t>pořadí</t>
  </si>
  <si>
    <t>jméno</t>
  </si>
  <si>
    <t>1.hra</t>
  </si>
  <si>
    <t>rozdíl</t>
  </si>
  <si>
    <t>průměr danej</t>
  </si>
  <si>
    <t>průměr hranej</t>
  </si>
  <si>
    <t>2.hra</t>
  </si>
  <si>
    <t>3.hra</t>
  </si>
  <si>
    <t>4.hra</t>
  </si>
  <si>
    <t>5.hra</t>
  </si>
  <si>
    <t>6.hra</t>
  </si>
  <si>
    <t>MAX</t>
  </si>
  <si>
    <t>průměr hry :</t>
  </si>
  <si>
    <t>průměr turnaje</t>
  </si>
  <si>
    <t>dr</t>
  </si>
  <si>
    <t>MIN</t>
  </si>
  <si>
    <t>R</t>
  </si>
  <si>
    <t>29.10.2012 - ESKO MOST BOWLING CUP - soupeřem je tvůj průměr …</t>
  </si>
  <si>
    <t>Čepelák</t>
  </si>
  <si>
    <t>Vosol</t>
  </si>
  <si>
    <t>Pobuda</t>
  </si>
  <si>
    <t>Mrviš</t>
  </si>
  <si>
    <t>Lehnerová</t>
  </si>
  <si>
    <t>Chytka</t>
  </si>
  <si>
    <t>Jeníček</t>
  </si>
  <si>
    <t>Majer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</si>
</sst>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"/>
    <numFmt numFmtId="170" formatCode="0.000000"/>
    <numFmt numFmtId="171" formatCode="0.00000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i/>
      <sz val="7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1" fillId="3" borderId="5" xfId="0" applyFont="1" applyFill="1" applyBorder="1" applyAlignment="1" applyProtection="1">
      <alignment horizontal="center"/>
      <protection/>
    </xf>
    <xf numFmtId="165" fontId="2" fillId="4" borderId="5" xfId="0" applyNumberFormat="1" applyFont="1" applyFill="1" applyBorder="1" applyAlignment="1" applyProtection="1">
      <alignment horizontal="center"/>
      <protection/>
    </xf>
    <xf numFmtId="165" fontId="1" fillId="3" borderId="5" xfId="0" applyNumberFormat="1" applyFont="1" applyFill="1" applyBorder="1" applyAlignment="1" applyProtection="1">
      <alignment horizontal="right"/>
      <protection/>
    </xf>
    <xf numFmtId="0" fontId="3" fillId="5" borderId="5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5" fontId="3" fillId="2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 vertical="center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0" fontId="1" fillId="0" borderId="5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8" fillId="0" borderId="6" xfId="0" applyFont="1" applyBorder="1" applyAlignment="1" applyProtection="1">
      <alignment/>
      <protection/>
    </xf>
    <xf numFmtId="2" fontId="9" fillId="0" borderId="6" xfId="0" applyNumberFormat="1" applyFont="1" applyBorder="1" applyAlignment="1" applyProtection="1">
      <alignment horizontal="right"/>
      <protection/>
    </xf>
    <xf numFmtId="0" fontId="10" fillId="0" borderId="6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164" fontId="10" fillId="0" borderId="7" xfId="0" applyNumberFormat="1" applyFont="1" applyBorder="1" applyAlignment="1" applyProtection="1">
      <alignment horizontal="center"/>
      <protection/>
    </xf>
    <xf numFmtId="0" fontId="1" fillId="6" borderId="5" xfId="0" applyFont="1" applyFill="1" applyBorder="1" applyAlignment="1" applyProtection="1">
      <alignment horizontal="center" vertical="center"/>
      <protection/>
    </xf>
    <xf numFmtId="0" fontId="3" fillId="7" borderId="5" xfId="0" applyFont="1" applyFill="1" applyBorder="1" applyAlignment="1" applyProtection="1">
      <alignment horizontal="center" vertical="center" wrapText="1"/>
      <protection/>
    </xf>
    <xf numFmtId="0" fontId="1" fillId="8" borderId="5" xfId="0" applyFont="1" applyFill="1" applyBorder="1" applyAlignment="1" applyProtection="1">
      <alignment horizontal="center" vertical="center"/>
      <protection/>
    </xf>
    <xf numFmtId="0" fontId="3" fillId="9" borderId="5" xfId="0" applyFont="1" applyFill="1" applyBorder="1" applyAlignment="1" applyProtection="1">
      <alignment horizontal="center" vertical="center"/>
      <protection/>
    </xf>
    <xf numFmtId="0" fontId="3" fillId="7" borderId="5" xfId="0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2" fillId="8" borderId="5" xfId="0" applyFont="1" applyFill="1" applyBorder="1" applyAlignment="1">
      <alignment/>
    </xf>
    <xf numFmtId="0" fontId="11" fillId="10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14" fontId="7" fillId="2" borderId="11" xfId="0" applyNumberFormat="1" applyFont="1" applyFill="1" applyBorder="1" applyAlignment="1" applyProtection="1">
      <alignment horizontal="center"/>
      <protection locked="0"/>
    </xf>
    <xf numFmtId="14" fontId="7" fillId="2" borderId="1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8">
    <dxf>
      <font>
        <b/>
        <i val="0"/>
        <color rgb="FFFFFFFF"/>
      </font>
      <fill>
        <patternFill>
          <bgColor rgb="FFFF0000"/>
        </patternFill>
      </fill>
      <border/>
    </dxf>
    <dxf>
      <fill>
        <patternFill patternType="none">
          <bgColor indexed="65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00"/>
        </patternFill>
      </fill>
      <border/>
    </dxf>
    <dxf>
      <font>
        <b/>
        <i val="0"/>
      </font>
      <fill>
        <patternFill>
          <bgColor rgb="FF00FF00"/>
        </patternFill>
      </fill>
      <border/>
    </dxf>
    <dxf>
      <font>
        <b/>
        <i val="0"/>
        <color rgb="FFFFFFFF"/>
      </font>
      <fill>
        <patternFill>
          <bgColor rgb="FF0000FF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2"/>
          <c:w val="0.86725"/>
          <c:h val="0.9685"/>
        </c:manualLayout>
      </c:layout>
      <c:lineChart>
        <c:grouping val="standard"/>
        <c:varyColors val="0"/>
        <c:ser>
          <c:idx val="0"/>
          <c:order val="0"/>
          <c:tx>
            <c:strRef>
              <c:f>'ESKO bowling'!$C$11</c:f>
              <c:strCache>
                <c:ptCount val="1"/>
                <c:pt idx="0">
                  <c:v>Čepelák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bowling'!$H$11:$M$11</c:f>
              <c:numCache>
                <c:ptCount val="6"/>
                <c:pt idx="0">
                  <c:v>188</c:v>
                </c:pt>
                <c:pt idx="1">
                  <c:v>255</c:v>
                </c:pt>
                <c:pt idx="2">
                  <c:v>177</c:v>
                </c:pt>
                <c:pt idx="3">
                  <c:v>201</c:v>
                </c:pt>
                <c:pt idx="4">
                  <c:v>152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'ESKO bowling'!$C$12</c:f>
              <c:strCache>
                <c:ptCount val="1"/>
                <c:pt idx="0">
                  <c:v>Jeníček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bowling'!$H$12:$M$12</c:f>
              <c:numCache>
                <c:ptCount val="6"/>
                <c:pt idx="0">
                  <c:v>158</c:v>
                </c:pt>
                <c:pt idx="1">
                  <c:v>111</c:v>
                </c:pt>
                <c:pt idx="2">
                  <c:v>110</c:v>
                </c:pt>
                <c:pt idx="3">
                  <c:v>188</c:v>
                </c:pt>
                <c:pt idx="4">
                  <c:v>185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'ESKO bowling'!$C$13</c:f>
              <c:strCache>
                <c:ptCount val="1"/>
                <c:pt idx="0">
                  <c:v>Vosol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bowling'!$H$13:$M$13</c:f>
              <c:numCache>
                <c:ptCount val="6"/>
                <c:pt idx="0">
                  <c:v>186</c:v>
                </c:pt>
                <c:pt idx="1">
                  <c:v>222</c:v>
                </c:pt>
                <c:pt idx="2">
                  <c:v>227</c:v>
                </c:pt>
                <c:pt idx="3">
                  <c:v>146</c:v>
                </c:pt>
                <c:pt idx="4">
                  <c:v>158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'ESKO bowling'!$C$14</c:f>
              <c:strCache>
                <c:ptCount val="1"/>
                <c:pt idx="0">
                  <c:v>Majer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bowling'!$H$14:$M$14</c:f>
              <c:numCache>
                <c:ptCount val="6"/>
                <c:pt idx="0">
                  <c:v>179</c:v>
                </c:pt>
                <c:pt idx="1">
                  <c:v>158</c:v>
                </c:pt>
                <c:pt idx="2">
                  <c:v>141</c:v>
                </c:pt>
                <c:pt idx="3">
                  <c:v>158</c:v>
                </c:pt>
                <c:pt idx="4">
                  <c:v>193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'ESKO bowling'!$C$15</c:f>
              <c:strCache>
                <c:ptCount val="1"/>
                <c:pt idx="0">
                  <c:v>Pobuda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bowling'!$H$15:$M$15</c:f>
              <c:numCache>
                <c:ptCount val="6"/>
                <c:pt idx="0">
                  <c:v>168</c:v>
                </c:pt>
                <c:pt idx="1">
                  <c:v>149</c:v>
                </c:pt>
                <c:pt idx="2">
                  <c:v>164</c:v>
                </c:pt>
                <c:pt idx="3">
                  <c:v>152</c:v>
                </c:pt>
                <c:pt idx="4">
                  <c:v>148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'ESKO bowling'!$C$16</c:f>
              <c:strCache>
                <c:ptCount val="1"/>
                <c:pt idx="0">
                  <c:v>Chytka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bowling'!$H$16:$M$16</c:f>
              <c:numCache>
                <c:ptCount val="6"/>
                <c:pt idx="0">
                  <c:v>166</c:v>
                </c:pt>
                <c:pt idx="1">
                  <c:v>163</c:v>
                </c:pt>
                <c:pt idx="2">
                  <c:v>165</c:v>
                </c:pt>
                <c:pt idx="3">
                  <c:v>189</c:v>
                </c:pt>
                <c:pt idx="4">
                  <c:v>157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'ESKO bowling'!$C$17</c:f>
              <c:strCache>
                <c:ptCount val="1"/>
                <c:pt idx="0">
                  <c:v>Mrviš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bowling'!$H$17:$M$17</c:f>
              <c:numCache>
                <c:ptCount val="6"/>
                <c:pt idx="0">
                  <c:v>156</c:v>
                </c:pt>
                <c:pt idx="1">
                  <c:v>154</c:v>
                </c:pt>
                <c:pt idx="2">
                  <c:v>169</c:v>
                </c:pt>
                <c:pt idx="3">
                  <c:v>175</c:v>
                </c:pt>
                <c:pt idx="4">
                  <c:v>181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'ESKO bowling'!$C$18</c:f>
              <c:strCache>
                <c:ptCount val="1"/>
                <c:pt idx="0">
                  <c:v>Lehnerová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bowling'!$H$18:$M$18</c:f>
              <c:numCache>
                <c:ptCount val="6"/>
                <c:pt idx="0">
                  <c:v>191</c:v>
                </c:pt>
                <c:pt idx="1">
                  <c:v>159</c:v>
                </c:pt>
                <c:pt idx="2">
                  <c:v>171</c:v>
                </c:pt>
                <c:pt idx="3">
                  <c:v>136</c:v>
                </c:pt>
                <c:pt idx="4">
                  <c:v>173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'ESKO bowling'!$C$19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bowling'!$H$19:$M$19</c:f>
              <c:numCache>
                <c:ptCount val="6"/>
              </c:numCache>
            </c:numRef>
          </c:val>
          <c:smooth val="0"/>
        </c:ser>
        <c:ser>
          <c:idx val="9"/>
          <c:order val="9"/>
          <c:tx>
            <c:strRef>
              <c:f>'ESKO bowling'!$C$20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bowling'!$H$20:$M$20</c:f>
              <c:numCache>
                <c:ptCount val="6"/>
              </c:numCache>
            </c:numRef>
          </c:val>
          <c:smooth val="0"/>
        </c:ser>
        <c:ser>
          <c:idx val="10"/>
          <c:order val="10"/>
          <c:tx>
            <c:strRef>
              <c:f>'ESKO bowling'!$C$21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bowling'!$H$21:$M$21</c:f>
              <c:numCache>
                <c:ptCount val="6"/>
              </c:numCache>
            </c:numRef>
          </c:val>
          <c:smooth val="0"/>
        </c:ser>
        <c:ser>
          <c:idx val="11"/>
          <c:order val="11"/>
          <c:tx>
            <c:strRef>
              <c:f>'ESKO bowling'!$C$22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bowling'!$H$22:$M$22</c:f>
              <c:numCache>
                <c:ptCount val="6"/>
              </c:numCache>
            </c:numRef>
          </c:val>
          <c:smooth val="0"/>
        </c:ser>
        <c:axId val="62703093"/>
        <c:axId val="27456926"/>
      </c:lineChart>
      <c:catAx>
        <c:axId val="6270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56926"/>
        <c:crosses val="autoZero"/>
        <c:auto val="1"/>
        <c:lblOffset val="100"/>
        <c:noMultiLvlLbl val="0"/>
      </c:catAx>
      <c:valAx>
        <c:axId val="27456926"/>
        <c:scaling>
          <c:orientation val="minMax"/>
          <c:max val="27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030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5"/>
          <c:y val="0.27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'ESKO bowling'!$C$11:$C$22</c:f>
              <c:strCache>
                <c:ptCount val="12"/>
                <c:pt idx="0">
                  <c:v>Čepelák</c:v>
                </c:pt>
                <c:pt idx="1">
                  <c:v>Jeníček</c:v>
                </c:pt>
                <c:pt idx="2">
                  <c:v>Vosol</c:v>
                </c:pt>
                <c:pt idx="3">
                  <c:v>Majer</c:v>
                </c:pt>
                <c:pt idx="4">
                  <c:v>Pobuda</c:v>
                </c:pt>
                <c:pt idx="5">
                  <c:v>Chytka</c:v>
                </c:pt>
                <c:pt idx="6">
                  <c:v>Mrviš</c:v>
                </c:pt>
                <c:pt idx="7">
                  <c:v>Lehnerová</c:v>
                </c:pt>
              </c:strCache>
            </c:strRef>
          </c:cat>
          <c:val>
            <c:numRef>
              <c:f>'ESKO bowling'!$N$11:$N$22</c:f>
              <c:numCache>
                <c:ptCount val="12"/>
                <c:pt idx="0">
                  <c:v>255</c:v>
                </c:pt>
                <c:pt idx="1">
                  <c:v>158</c:v>
                </c:pt>
                <c:pt idx="2">
                  <c:v>227</c:v>
                </c:pt>
                <c:pt idx="3">
                  <c:v>179</c:v>
                </c:pt>
                <c:pt idx="4">
                  <c:v>168</c:v>
                </c:pt>
                <c:pt idx="5">
                  <c:v>166</c:v>
                </c:pt>
                <c:pt idx="6">
                  <c:v>169</c:v>
                </c:pt>
                <c:pt idx="7">
                  <c:v>191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'ESKO bowling'!$C$11:$C$22</c:f>
              <c:strCache>
                <c:ptCount val="12"/>
                <c:pt idx="0">
                  <c:v>Čepelák</c:v>
                </c:pt>
                <c:pt idx="1">
                  <c:v>Jeníček</c:v>
                </c:pt>
                <c:pt idx="2">
                  <c:v>Vosol</c:v>
                </c:pt>
                <c:pt idx="3">
                  <c:v>Majer</c:v>
                </c:pt>
                <c:pt idx="4">
                  <c:v>Pobuda</c:v>
                </c:pt>
                <c:pt idx="5">
                  <c:v>Chytka</c:v>
                </c:pt>
                <c:pt idx="6">
                  <c:v>Mrviš</c:v>
                </c:pt>
                <c:pt idx="7">
                  <c:v>Lehnerová</c:v>
                </c:pt>
              </c:strCache>
            </c:strRef>
          </c:cat>
          <c:val>
            <c:numRef>
              <c:f>'ESKO bowling'!$O$11:$O$22</c:f>
              <c:numCache>
                <c:ptCount val="12"/>
                <c:pt idx="0">
                  <c:v>177</c:v>
                </c:pt>
                <c:pt idx="1">
                  <c:v>110</c:v>
                </c:pt>
                <c:pt idx="2">
                  <c:v>186</c:v>
                </c:pt>
                <c:pt idx="3">
                  <c:v>141</c:v>
                </c:pt>
                <c:pt idx="4">
                  <c:v>149</c:v>
                </c:pt>
                <c:pt idx="5">
                  <c:v>163</c:v>
                </c:pt>
                <c:pt idx="6">
                  <c:v>154</c:v>
                </c:pt>
                <c:pt idx="7">
                  <c:v>159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5785743"/>
        <c:axId val="9418504"/>
      </c:barChart>
      <c:catAx>
        <c:axId val="457857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418504"/>
        <c:crossesAt val="0"/>
        <c:auto val="1"/>
        <c:lblOffset val="100"/>
        <c:noMultiLvlLbl val="0"/>
      </c:catAx>
      <c:valAx>
        <c:axId val="941850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85743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57150</xdr:rowOff>
    </xdr:from>
    <xdr:to>
      <xdr:col>12</xdr:col>
      <xdr:colOff>57150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49434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Shape 1025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Shape 1025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5"/>
  <sheetViews>
    <sheetView showGridLines="0" showRowColHeaders="0" tabSelected="1" zoomScale="170" zoomScaleNormal="170" workbookViewId="0" topLeftCell="A1">
      <selection activeCell="M19" sqref="M19"/>
    </sheetView>
  </sheetViews>
  <sheetFormatPr defaultColWidth="9.140625" defaultRowHeight="12.75"/>
  <cols>
    <col min="1" max="1" width="0.9921875" style="0" customWidth="1"/>
    <col min="2" max="2" width="7.28125" style="0" customWidth="1"/>
    <col min="3" max="3" width="12.57421875" style="0" bestFit="1" customWidth="1"/>
    <col min="4" max="4" width="2.8515625" style="0" customWidth="1"/>
    <col min="5" max="5" width="8.28125" style="0" customWidth="1"/>
    <col min="6" max="6" width="8.421875" style="0" customWidth="1"/>
    <col min="7" max="7" width="7.8515625" style="0" customWidth="1"/>
    <col min="8" max="13" width="5.28125" style="0" customWidth="1"/>
    <col min="14" max="14" width="5.140625" style="0" bestFit="1" customWidth="1"/>
    <col min="15" max="15" width="4.140625" style="0" customWidth="1"/>
    <col min="16" max="16" width="3.140625" style="0" customWidth="1"/>
  </cols>
  <sheetData>
    <row r="1" ht="3.75" customHeight="1"/>
    <row r="2" spans="2:16" ht="1.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30"/>
      <c r="P2" s="31"/>
    </row>
    <row r="3" spans="2:16" ht="9.75" customHeight="1"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4"/>
      <c r="P3" s="32"/>
    </row>
    <row r="4" spans="2:16" ht="12.75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4"/>
      <c r="P4" s="32"/>
    </row>
    <row r="5" spans="2:16" ht="12.75"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4"/>
      <c r="P5" s="32"/>
    </row>
    <row r="6" spans="2:16" ht="12.75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4"/>
      <c r="P6" s="32"/>
    </row>
    <row r="7" spans="2:16" ht="12.75">
      <c r="B7" s="6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4"/>
      <c r="P7" s="32"/>
    </row>
    <row r="8" spans="2:16" ht="12.75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4"/>
      <c r="P8" s="32"/>
    </row>
    <row r="9" spans="2:16" ht="24.75" customHeight="1">
      <c r="B9" s="40" t="s">
        <v>17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35"/>
      <c r="P9" s="33"/>
    </row>
    <row r="10" spans="2:16" s="1" customFormat="1" ht="22.5">
      <c r="B10" s="25" t="s">
        <v>0</v>
      </c>
      <c r="C10" s="25" t="s">
        <v>1</v>
      </c>
      <c r="D10" s="15" t="s">
        <v>14</v>
      </c>
      <c r="E10" s="16" t="s">
        <v>4</v>
      </c>
      <c r="F10" s="26" t="s">
        <v>5</v>
      </c>
      <c r="G10" s="27" t="s">
        <v>3</v>
      </c>
      <c r="H10" s="15" t="s">
        <v>2</v>
      </c>
      <c r="I10" s="15" t="s">
        <v>6</v>
      </c>
      <c r="J10" s="15" t="s">
        <v>7</v>
      </c>
      <c r="K10" s="15" t="s">
        <v>8</v>
      </c>
      <c r="L10" s="15" t="s">
        <v>9</v>
      </c>
      <c r="M10" s="15" t="s">
        <v>10</v>
      </c>
      <c r="N10" s="28" t="s">
        <v>11</v>
      </c>
      <c r="O10" s="28" t="s">
        <v>15</v>
      </c>
      <c r="P10" s="28" t="s">
        <v>16</v>
      </c>
    </row>
    <row r="11" spans="2:16" ht="12.75">
      <c r="B11" s="7">
        <f aca="true" t="shared" si="0" ref="B11:B22">IF(G11&lt;&gt;"-",RANK(G11,$G$11:$G$22),"x")</f>
        <v>1</v>
      </c>
      <c r="C11" s="17" t="s">
        <v>18</v>
      </c>
      <c r="D11" s="39">
        <v>1</v>
      </c>
      <c r="E11" s="12">
        <v>181</v>
      </c>
      <c r="F11" s="8">
        <f aca="true" t="shared" si="1" ref="F11:F22">IF(H11&lt;&gt;0,AVERAGE(H11:M11),"-")</f>
        <v>197.33333333333334</v>
      </c>
      <c r="G11" s="9">
        <f aca="true" t="shared" si="2" ref="G11:G22">IF(F11&lt;&gt;"-",+F11-E11,"-")</f>
        <v>16.333333333333343</v>
      </c>
      <c r="H11" s="13">
        <v>188</v>
      </c>
      <c r="I11" s="13">
        <v>255</v>
      </c>
      <c r="J11" s="13">
        <v>177</v>
      </c>
      <c r="K11" s="13">
        <v>201</v>
      </c>
      <c r="L11" s="13">
        <v>152</v>
      </c>
      <c r="M11" s="13">
        <v>211</v>
      </c>
      <c r="N11" s="10">
        <f aca="true" t="shared" si="3" ref="N11:N22">IF(H11&gt;0,MAX(H11:M11),"")</f>
        <v>255</v>
      </c>
      <c r="O11" s="29">
        <f aca="true" t="shared" si="4" ref="O11:O16">IF(H11&gt;0,MIN(H11:M11),"")</f>
        <v>152</v>
      </c>
      <c r="P11" s="36">
        <f aca="true" t="shared" si="5" ref="P11:P16">IF(H11&gt;0,N11-O11,"")</f>
        <v>103</v>
      </c>
    </row>
    <row r="12" spans="2:16" ht="12.75">
      <c r="B12" s="7">
        <f t="shared" si="0"/>
        <v>4</v>
      </c>
      <c r="C12" s="17" t="s">
        <v>24</v>
      </c>
      <c r="D12" s="39">
        <v>1</v>
      </c>
      <c r="E12" s="12">
        <v>139</v>
      </c>
      <c r="F12" s="8">
        <f t="shared" si="1"/>
        <v>150.83333333333334</v>
      </c>
      <c r="G12" s="9">
        <f t="shared" si="2"/>
        <v>11.833333333333343</v>
      </c>
      <c r="H12" s="13">
        <v>158</v>
      </c>
      <c r="I12" s="13">
        <v>111</v>
      </c>
      <c r="J12" s="13">
        <v>110</v>
      </c>
      <c r="K12" s="13">
        <v>188</v>
      </c>
      <c r="L12" s="13">
        <v>185</v>
      </c>
      <c r="M12" s="13">
        <v>153</v>
      </c>
      <c r="N12" s="10">
        <f t="shared" si="3"/>
        <v>188</v>
      </c>
      <c r="O12" s="29">
        <f t="shared" si="4"/>
        <v>110</v>
      </c>
      <c r="P12" s="36">
        <f t="shared" si="5"/>
        <v>78</v>
      </c>
    </row>
    <row r="13" spans="2:16" ht="12.75">
      <c r="B13" s="7">
        <f t="shared" si="0"/>
        <v>5</v>
      </c>
      <c r="C13" s="17" t="s">
        <v>19</v>
      </c>
      <c r="D13" s="39">
        <v>2</v>
      </c>
      <c r="E13" s="12">
        <v>171</v>
      </c>
      <c r="F13" s="8">
        <f t="shared" si="1"/>
        <v>181.66666666666666</v>
      </c>
      <c r="G13" s="9">
        <f t="shared" si="2"/>
        <v>10.666666666666657</v>
      </c>
      <c r="H13" s="13">
        <v>186</v>
      </c>
      <c r="I13" s="13">
        <v>222</v>
      </c>
      <c r="J13" s="13">
        <v>227</v>
      </c>
      <c r="K13" s="13">
        <v>146</v>
      </c>
      <c r="L13" s="13">
        <v>158</v>
      </c>
      <c r="M13" s="13">
        <v>151</v>
      </c>
      <c r="N13" s="10">
        <f t="shared" si="3"/>
        <v>227</v>
      </c>
      <c r="O13" s="29">
        <f t="shared" si="4"/>
        <v>146</v>
      </c>
      <c r="P13" s="36">
        <f t="shared" si="5"/>
        <v>81</v>
      </c>
    </row>
    <row r="14" spans="2:16" ht="12.75">
      <c r="B14" s="7">
        <f t="shared" si="0"/>
        <v>7</v>
      </c>
      <c r="C14" s="17" t="s">
        <v>25</v>
      </c>
      <c r="D14" s="39">
        <v>2</v>
      </c>
      <c r="E14" s="12">
        <v>162</v>
      </c>
      <c r="F14" s="8">
        <f t="shared" si="1"/>
        <v>168.33333333333334</v>
      </c>
      <c r="G14" s="9">
        <f t="shared" si="2"/>
        <v>6.333333333333343</v>
      </c>
      <c r="H14" s="13">
        <v>179</v>
      </c>
      <c r="I14" s="13">
        <v>158</v>
      </c>
      <c r="J14" s="13">
        <v>141</v>
      </c>
      <c r="K14" s="13">
        <v>158</v>
      </c>
      <c r="L14" s="13">
        <v>193</v>
      </c>
      <c r="M14" s="13">
        <v>181</v>
      </c>
      <c r="N14" s="10">
        <f t="shared" si="3"/>
        <v>193</v>
      </c>
      <c r="O14" s="29">
        <f t="shared" si="4"/>
        <v>141</v>
      </c>
      <c r="P14" s="36">
        <f t="shared" si="5"/>
        <v>52</v>
      </c>
    </row>
    <row r="15" spans="2:16" ht="12.75">
      <c r="B15" s="7">
        <f t="shared" si="0"/>
        <v>8</v>
      </c>
      <c r="C15" s="17" t="s">
        <v>20</v>
      </c>
      <c r="D15" s="39">
        <v>3</v>
      </c>
      <c r="E15" s="12">
        <v>175</v>
      </c>
      <c r="F15" s="8">
        <f t="shared" si="1"/>
        <v>159.83333333333334</v>
      </c>
      <c r="G15" s="9">
        <f t="shared" si="2"/>
        <v>-15.166666666666657</v>
      </c>
      <c r="H15" s="13">
        <v>168</v>
      </c>
      <c r="I15" s="13">
        <v>149</v>
      </c>
      <c r="J15" s="13">
        <v>164</v>
      </c>
      <c r="K15" s="13">
        <v>152</v>
      </c>
      <c r="L15" s="13">
        <v>148</v>
      </c>
      <c r="M15" s="13">
        <v>178</v>
      </c>
      <c r="N15" s="10">
        <f t="shared" si="3"/>
        <v>178</v>
      </c>
      <c r="O15" s="29">
        <f t="shared" si="4"/>
        <v>148</v>
      </c>
      <c r="P15" s="36">
        <f t="shared" si="5"/>
        <v>30</v>
      </c>
    </row>
    <row r="16" spans="2:16" ht="12.75">
      <c r="B16" s="7">
        <f t="shared" si="0"/>
        <v>3</v>
      </c>
      <c r="C16" s="17" t="s">
        <v>23</v>
      </c>
      <c r="D16" s="39">
        <v>3</v>
      </c>
      <c r="E16" s="12">
        <v>151</v>
      </c>
      <c r="F16" s="8">
        <f t="shared" si="1"/>
        <v>166.66666666666666</v>
      </c>
      <c r="G16" s="9">
        <f t="shared" si="2"/>
        <v>15.666666666666657</v>
      </c>
      <c r="H16" s="13">
        <v>166</v>
      </c>
      <c r="I16" s="13">
        <v>163</v>
      </c>
      <c r="J16" s="13">
        <v>165</v>
      </c>
      <c r="K16" s="13">
        <v>189</v>
      </c>
      <c r="L16" s="13">
        <v>157</v>
      </c>
      <c r="M16" s="13">
        <v>160</v>
      </c>
      <c r="N16" s="10">
        <f t="shared" si="3"/>
        <v>189</v>
      </c>
      <c r="O16" s="29">
        <f t="shared" si="4"/>
        <v>157</v>
      </c>
      <c r="P16" s="36">
        <f t="shared" si="5"/>
        <v>32</v>
      </c>
    </row>
    <row r="17" spans="2:16" ht="12.75">
      <c r="B17" s="7">
        <f t="shared" si="0"/>
        <v>5</v>
      </c>
      <c r="C17" s="17" t="s">
        <v>21</v>
      </c>
      <c r="D17" s="39">
        <v>4</v>
      </c>
      <c r="E17" s="12">
        <v>159</v>
      </c>
      <c r="F17" s="8">
        <f t="shared" si="1"/>
        <v>169.66666666666666</v>
      </c>
      <c r="G17" s="9">
        <f t="shared" si="2"/>
        <v>10.666666666666657</v>
      </c>
      <c r="H17" s="13">
        <v>156</v>
      </c>
      <c r="I17" s="13">
        <v>154</v>
      </c>
      <c r="J17" s="13">
        <v>169</v>
      </c>
      <c r="K17" s="13">
        <v>175</v>
      </c>
      <c r="L17" s="13">
        <v>181</v>
      </c>
      <c r="M17" s="13">
        <v>183</v>
      </c>
      <c r="N17" s="10">
        <f t="shared" si="3"/>
        <v>183</v>
      </c>
      <c r="O17" s="29">
        <f aca="true" t="shared" si="6" ref="O17:O22">IF(H17&gt;0,MIN(H17:M17),"")</f>
        <v>154</v>
      </c>
      <c r="P17" s="36">
        <f aca="true" t="shared" si="7" ref="P17:P22">IF(H17&gt;0,N17-O17,"")</f>
        <v>29</v>
      </c>
    </row>
    <row r="18" spans="2:16" ht="12.75">
      <c r="B18" s="7">
        <f t="shared" si="0"/>
        <v>2</v>
      </c>
      <c r="C18" s="17" t="s">
        <v>22</v>
      </c>
      <c r="D18" s="39">
        <v>4</v>
      </c>
      <c r="E18" s="12">
        <v>151</v>
      </c>
      <c r="F18" s="8">
        <f t="shared" si="1"/>
        <v>167</v>
      </c>
      <c r="G18" s="9">
        <f t="shared" si="2"/>
        <v>16</v>
      </c>
      <c r="H18" s="13">
        <v>191</v>
      </c>
      <c r="I18" s="13">
        <v>159</v>
      </c>
      <c r="J18" s="13">
        <v>171</v>
      </c>
      <c r="K18" s="13">
        <v>136</v>
      </c>
      <c r="L18" s="13">
        <v>173</v>
      </c>
      <c r="M18" s="13">
        <v>172</v>
      </c>
      <c r="N18" s="10">
        <f t="shared" si="3"/>
        <v>191</v>
      </c>
      <c r="O18" s="29">
        <f t="shared" si="6"/>
        <v>136</v>
      </c>
      <c r="P18" s="36">
        <f t="shared" si="7"/>
        <v>55</v>
      </c>
    </row>
    <row r="19" spans="2:16" ht="12.75">
      <c r="B19" s="7" t="str">
        <f t="shared" si="0"/>
        <v>x</v>
      </c>
      <c r="C19" s="17"/>
      <c r="D19" s="14"/>
      <c r="E19" s="12"/>
      <c r="F19" s="8" t="str">
        <f t="shared" si="1"/>
        <v>-</v>
      </c>
      <c r="G19" s="9" t="str">
        <f t="shared" si="2"/>
        <v>-</v>
      </c>
      <c r="H19" s="13"/>
      <c r="I19" s="13"/>
      <c r="J19" s="13"/>
      <c r="K19" s="13"/>
      <c r="L19" s="13"/>
      <c r="M19" s="13"/>
      <c r="N19" s="10">
        <f t="shared" si="3"/>
      </c>
      <c r="O19" s="29">
        <f t="shared" si="6"/>
      </c>
      <c r="P19" s="36">
        <f t="shared" si="7"/>
      </c>
    </row>
    <row r="20" spans="2:16" ht="12.75">
      <c r="B20" s="7" t="str">
        <f t="shared" si="0"/>
        <v>x</v>
      </c>
      <c r="C20" s="17"/>
      <c r="D20" s="14"/>
      <c r="E20" s="12"/>
      <c r="F20" s="8" t="str">
        <f t="shared" si="1"/>
        <v>-</v>
      </c>
      <c r="G20" s="9" t="str">
        <f t="shared" si="2"/>
        <v>-</v>
      </c>
      <c r="H20" s="13"/>
      <c r="I20" s="13"/>
      <c r="J20" s="13"/>
      <c r="K20" s="13"/>
      <c r="L20" s="13"/>
      <c r="M20" s="13"/>
      <c r="N20" s="10">
        <f t="shared" si="3"/>
      </c>
      <c r="O20" s="29">
        <f t="shared" si="6"/>
      </c>
      <c r="P20" s="36">
        <f t="shared" si="7"/>
      </c>
    </row>
    <row r="21" spans="2:16" ht="12.75">
      <c r="B21" s="7" t="str">
        <f t="shared" si="0"/>
        <v>x</v>
      </c>
      <c r="C21" s="17"/>
      <c r="D21" s="14"/>
      <c r="E21" s="12"/>
      <c r="F21" s="8" t="str">
        <f t="shared" si="1"/>
        <v>-</v>
      </c>
      <c r="G21" s="9" t="str">
        <f t="shared" si="2"/>
        <v>-</v>
      </c>
      <c r="H21" s="13"/>
      <c r="I21" s="13"/>
      <c r="J21" s="13"/>
      <c r="K21" s="13"/>
      <c r="L21" s="13"/>
      <c r="M21" s="13"/>
      <c r="N21" s="10">
        <f t="shared" si="3"/>
      </c>
      <c r="O21" s="29">
        <f t="shared" si="6"/>
      </c>
      <c r="P21" s="36">
        <f t="shared" si="7"/>
      </c>
    </row>
    <row r="22" spans="2:16" ht="12.75">
      <c r="B22" s="7" t="str">
        <f t="shared" si="0"/>
        <v>x</v>
      </c>
      <c r="C22" s="17"/>
      <c r="D22" s="14"/>
      <c r="E22" s="12"/>
      <c r="F22" s="8" t="str">
        <f t="shared" si="1"/>
        <v>-</v>
      </c>
      <c r="G22" s="9" t="str">
        <f t="shared" si="2"/>
        <v>-</v>
      </c>
      <c r="H22" s="13"/>
      <c r="I22" s="13"/>
      <c r="J22" s="13"/>
      <c r="K22" s="13"/>
      <c r="L22" s="13"/>
      <c r="M22" s="13"/>
      <c r="N22" s="10">
        <f t="shared" si="3"/>
      </c>
      <c r="O22" s="29">
        <f t="shared" si="6"/>
      </c>
      <c r="P22" s="36">
        <f t="shared" si="7"/>
      </c>
    </row>
    <row r="23" spans="2:16" ht="13.5" thickBot="1">
      <c r="B23" s="11"/>
      <c r="C23" s="20">
        <f>IF(H11&gt;0,AVERAGE(H11:M22),"-")</f>
        <v>170.16666666666666</v>
      </c>
      <c r="D23" s="19" t="s">
        <v>13</v>
      </c>
      <c r="E23" s="21"/>
      <c r="F23" s="22"/>
      <c r="G23" s="23" t="s">
        <v>12</v>
      </c>
      <c r="H23" s="24">
        <f aca="true" t="shared" si="8" ref="H23:M23">IF(SUM(H11:H22)&gt;0,AVERAGE(H11:H22),"-")</f>
        <v>174</v>
      </c>
      <c r="I23" s="24">
        <f t="shared" si="8"/>
        <v>171.375</v>
      </c>
      <c r="J23" s="24">
        <f t="shared" si="8"/>
        <v>165.5</v>
      </c>
      <c r="K23" s="24">
        <f t="shared" si="8"/>
        <v>168.125</v>
      </c>
      <c r="L23" s="24">
        <f t="shared" si="8"/>
        <v>168.375</v>
      </c>
      <c r="M23" s="24">
        <f t="shared" si="8"/>
        <v>173.625</v>
      </c>
      <c r="N23" s="37">
        <f>MAX(N11:N22)</f>
        <v>255</v>
      </c>
      <c r="O23" s="37">
        <f>MIN(O11:O22)</f>
        <v>110</v>
      </c>
      <c r="P23" s="37">
        <f>MIN(P11:P22)</f>
        <v>29</v>
      </c>
    </row>
    <row r="25" spans="8:13" ht="12.75">
      <c r="H25" s="18">
        <f aca="true" t="shared" si="9" ref="H25:M25">MAX(H11:H22)</f>
        <v>191</v>
      </c>
      <c r="I25" s="18">
        <f t="shared" si="9"/>
        <v>255</v>
      </c>
      <c r="J25" s="18">
        <f t="shared" si="9"/>
        <v>227</v>
      </c>
      <c r="K25" s="18">
        <f t="shared" si="9"/>
        <v>201</v>
      </c>
      <c r="L25" s="18">
        <f t="shared" si="9"/>
        <v>193</v>
      </c>
      <c r="M25" s="18">
        <f t="shared" si="9"/>
        <v>211</v>
      </c>
    </row>
    <row r="35" spans="8:13" ht="12.75">
      <c r="H35" s="38"/>
      <c r="I35" s="38"/>
      <c r="J35" s="38"/>
      <c r="K35" s="38"/>
      <c r="L35" s="38"/>
      <c r="M35" s="38"/>
    </row>
  </sheetData>
  <sheetProtection sheet="1" objects="1" scenarios="1" selectLockedCells="1"/>
  <mergeCells count="1">
    <mergeCell ref="B9:N9"/>
  </mergeCells>
  <conditionalFormatting sqref="B11:B22">
    <cfRule type="cellIs" priority="1" dxfId="0" operator="lessThanOrEqual" stopIfTrue="1">
      <formula>3</formula>
    </cfRule>
  </conditionalFormatting>
  <conditionalFormatting sqref="J35 J11:J22">
    <cfRule type="cellIs" priority="2" dxfId="1" operator="lessThanOrEqual" stopIfTrue="1">
      <formula>0</formula>
    </cfRule>
    <cfRule type="cellIs" priority="3" dxfId="2" operator="equal" stopIfTrue="1">
      <formula>$J$25</formula>
    </cfRule>
    <cfRule type="cellIs" priority="4" dxfId="3" operator="greaterThanOrEqual" stopIfTrue="1">
      <formula>200</formula>
    </cfRule>
  </conditionalFormatting>
  <conditionalFormatting sqref="K35 K11:K22">
    <cfRule type="cellIs" priority="5" dxfId="1" operator="lessThanOrEqual" stopIfTrue="1">
      <formula>0</formula>
    </cfRule>
    <cfRule type="cellIs" priority="6" dxfId="2" operator="equal" stopIfTrue="1">
      <formula>$K$25</formula>
    </cfRule>
    <cfRule type="cellIs" priority="7" dxfId="3" operator="greaterThanOrEqual" stopIfTrue="1">
      <formula>200</formula>
    </cfRule>
  </conditionalFormatting>
  <conditionalFormatting sqref="L35 L11:L22">
    <cfRule type="cellIs" priority="8" dxfId="1" operator="lessThanOrEqual" stopIfTrue="1">
      <formula>0</formula>
    </cfRule>
    <cfRule type="cellIs" priority="9" dxfId="2" operator="equal" stopIfTrue="1">
      <formula>$L$25</formula>
    </cfRule>
    <cfRule type="cellIs" priority="10" dxfId="3" operator="greaterThanOrEqual" stopIfTrue="1">
      <formula>200</formula>
    </cfRule>
  </conditionalFormatting>
  <conditionalFormatting sqref="I35 I11:I22">
    <cfRule type="cellIs" priority="11" dxfId="1" operator="lessThanOrEqual" stopIfTrue="1">
      <formula>0</formula>
    </cfRule>
    <cfRule type="cellIs" priority="12" dxfId="2" operator="equal" stopIfTrue="1">
      <formula>$I$25</formula>
    </cfRule>
    <cfRule type="cellIs" priority="13" dxfId="3" operator="greaterThanOrEqual" stopIfTrue="1">
      <formula>200</formula>
    </cfRule>
  </conditionalFormatting>
  <conditionalFormatting sqref="H35 H11:H22">
    <cfRule type="cellIs" priority="14" dxfId="1" operator="lessThanOrEqual" stopIfTrue="1">
      <formula>0</formula>
    </cfRule>
    <cfRule type="cellIs" priority="15" dxfId="2" operator="equal" stopIfTrue="1">
      <formula>$H$25</formula>
    </cfRule>
    <cfRule type="cellIs" priority="16" dxfId="3" operator="greaterThanOrEqual" stopIfTrue="1">
      <formula>200</formula>
    </cfRule>
  </conditionalFormatting>
  <conditionalFormatting sqref="M35 M11:M22">
    <cfRule type="cellIs" priority="17" dxfId="1" operator="lessThanOrEqual" stopIfTrue="1">
      <formula>0</formula>
    </cfRule>
    <cfRule type="cellIs" priority="18" dxfId="2" operator="equal" stopIfTrue="1">
      <formula>$M$25</formula>
    </cfRule>
    <cfRule type="cellIs" priority="19" dxfId="3" operator="greaterThanOrEqual" stopIfTrue="1">
      <formula>200</formula>
    </cfRule>
  </conditionalFormatting>
  <conditionalFormatting sqref="N11:P22">
    <cfRule type="cellIs" priority="20" dxfId="4" operator="equal" stopIfTrue="1">
      <formula>$N$23</formula>
    </cfRule>
    <cfRule type="cellIs" priority="21" dxfId="4" operator="equal" stopIfTrue="1">
      <formula>$O$23</formula>
    </cfRule>
    <cfRule type="cellIs" priority="22" dxfId="4" operator="equal" stopIfTrue="1">
      <formula>$P$23</formula>
    </cfRule>
  </conditionalFormatting>
  <conditionalFormatting sqref="G11:G22">
    <cfRule type="cellIs" priority="23" dxfId="5" operator="greaterThanOrEqual" stopIfTrue="1">
      <formula>5</formula>
    </cfRule>
    <cfRule type="cellIs" priority="24" dxfId="6" operator="lessThanOrEqual" stopIfTrue="1">
      <formula>-5</formula>
    </cfRule>
    <cfRule type="cellIs" priority="25" dxfId="7" operator="between" stopIfTrue="1">
      <formula>-5</formula>
      <formula>5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Rehák</dc:creator>
  <cp:keywords/>
  <dc:description/>
  <cp:lastModifiedBy>Benedikt Most</cp:lastModifiedBy>
  <cp:lastPrinted>2012-07-30T15:17:48Z</cp:lastPrinted>
  <dcterms:created xsi:type="dcterms:W3CDTF">2011-04-04T11:51:45Z</dcterms:created>
  <dcterms:modified xsi:type="dcterms:W3CDTF">2012-10-29T18:13:06Z</dcterms:modified>
  <cp:category/>
  <cp:version/>
  <cp:contentType/>
  <cp:contentStatus/>
</cp:coreProperties>
</file>