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80" yWindow="795" windowWidth="15480" windowHeight="11640" activeTab="0"/>
  </bookViews>
  <sheets>
    <sheet name="ESKO bowling" sheetId="1" r:id="rId1"/>
    <sheet name="hory" sheetId="2" r:id="rId2"/>
    <sheet name="maxmin" sheetId="3" r:id="rId3"/>
  </sheets>
  <definedNames>
    <definedName name="hraci">'ESKO bowling'!$B$10:$P$22</definedName>
    <definedName name="seradit">'ESKO bowling'!$B$10:$N$22</definedName>
  </definedNames>
  <calcPr fullCalcOnLoad="1"/>
</workbook>
</file>

<file path=xl/sharedStrings.xml><?xml version="1.0" encoding="utf-8"?>
<sst xmlns="http://schemas.openxmlformats.org/spreadsheetml/2006/main" count="26" uniqueCount="26">
  <si>
    <t>pořadí</t>
  </si>
  <si>
    <t>jméno</t>
  </si>
  <si>
    <t>1.hra</t>
  </si>
  <si>
    <t>rozdíl</t>
  </si>
  <si>
    <t>průměr danej</t>
  </si>
  <si>
    <t>průměr hranej</t>
  </si>
  <si>
    <t>2.hra</t>
  </si>
  <si>
    <t>3.hra</t>
  </si>
  <si>
    <t>4.hra</t>
  </si>
  <si>
    <t>5.hra</t>
  </si>
  <si>
    <t>6.hra</t>
  </si>
  <si>
    <t>MAX</t>
  </si>
  <si>
    <t>průměr hry :</t>
  </si>
  <si>
    <t>Kožíšková</t>
  </si>
  <si>
    <t>Mrviš</t>
  </si>
  <si>
    <t>průměr turnaje</t>
  </si>
  <si>
    <t>dr</t>
  </si>
  <si>
    <t>MIN</t>
  </si>
  <si>
    <t>Jeníček</t>
  </si>
  <si>
    <t>30.7.2012 - ESKO MOST BOWLING CUP - soupeřem je tvůj průměr …</t>
  </si>
  <si>
    <t>Pobuda</t>
  </si>
  <si>
    <t>Čepelák</t>
  </si>
  <si>
    <t>Lehnerová</t>
  </si>
  <si>
    <t>celk</t>
  </si>
  <si>
    <r>
      <t>R</t>
    </r>
    <r>
      <rPr>
        <b/>
        <vertAlign val="subscript"/>
        <sz val="8"/>
        <rFont val="Arial"/>
        <family val="2"/>
      </rPr>
      <t>1</t>
    </r>
  </si>
  <si>
    <t>poř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</si>
</sst>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000"/>
    <numFmt numFmtId="170" formatCode="0.000000"/>
    <numFmt numFmtId="171" formatCode="0.00000"/>
  </numFmts>
  <fonts count="1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10"/>
      <color indexed="2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8"/>
      <name val="Arial"/>
      <family val="2"/>
    </font>
    <font>
      <b/>
      <sz val="7"/>
      <name val="Arial"/>
      <family val="2"/>
    </font>
    <font>
      <b/>
      <sz val="7"/>
      <color indexed="10"/>
      <name val="Arial"/>
      <family val="2"/>
    </font>
    <font>
      <sz val="7"/>
      <name val="Arial"/>
      <family val="2"/>
    </font>
    <font>
      <b/>
      <sz val="7"/>
      <color indexed="9"/>
      <name val="Arial"/>
      <family val="2"/>
    </font>
    <font>
      <i/>
      <sz val="7"/>
      <name val="Arial"/>
      <family val="0"/>
    </font>
    <font>
      <b/>
      <vertAlign val="subscript"/>
      <sz val="8"/>
      <name val="Arial"/>
      <family val="2"/>
    </font>
    <font>
      <b/>
      <sz val="8"/>
      <color indexed="9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0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2" borderId="0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1" fillId="3" borderId="5" xfId="0" applyFont="1" applyFill="1" applyBorder="1" applyAlignment="1" applyProtection="1">
      <alignment horizontal="center"/>
      <protection/>
    </xf>
    <xf numFmtId="165" fontId="2" fillId="4" borderId="5" xfId="0" applyNumberFormat="1" applyFont="1" applyFill="1" applyBorder="1" applyAlignment="1" applyProtection="1">
      <alignment horizontal="center"/>
      <protection/>
    </xf>
    <xf numFmtId="165" fontId="1" fillId="3" borderId="5" xfId="0" applyNumberFormat="1" applyFont="1" applyFill="1" applyBorder="1" applyAlignment="1" applyProtection="1">
      <alignment horizontal="right"/>
      <protection/>
    </xf>
    <xf numFmtId="0" fontId="3" fillId="5" borderId="5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5" fontId="3" fillId="2" borderId="5" xfId="0" applyNumberFormat="1" applyFon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Alignment="1" applyProtection="1">
      <alignment horizontal="center" vertical="center"/>
      <protection/>
    </xf>
    <xf numFmtId="0" fontId="3" fillId="2" borderId="5" xfId="0" applyFont="1" applyFill="1" applyBorder="1" applyAlignment="1" applyProtection="1">
      <alignment horizontal="center" vertical="center" wrapText="1"/>
      <protection/>
    </xf>
    <xf numFmtId="0" fontId="1" fillId="0" borderId="5" xfId="0" applyFont="1" applyFill="1" applyBorder="1" applyAlignment="1" applyProtection="1">
      <alignment/>
      <protection locked="0"/>
    </xf>
    <xf numFmtId="0" fontId="2" fillId="0" borderId="0" xfId="0" applyFont="1" applyAlignment="1">
      <alignment/>
    </xf>
    <xf numFmtId="0" fontId="8" fillId="0" borderId="6" xfId="0" applyFont="1" applyBorder="1" applyAlignment="1" applyProtection="1">
      <alignment/>
      <protection/>
    </xf>
    <xf numFmtId="2" fontId="9" fillId="0" borderId="6" xfId="0" applyNumberFormat="1" applyFont="1" applyBorder="1" applyAlignment="1" applyProtection="1">
      <alignment horizontal="right"/>
      <protection/>
    </xf>
    <xf numFmtId="0" fontId="10" fillId="0" borderId="6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right"/>
      <protection/>
    </xf>
    <xf numFmtId="164" fontId="10" fillId="0" borderId="7" xfId="0" applyNumberFormat="1" applyFont="1" applyBorder="1" applyAlignment="1" applyProtection="1">
      <alignment horizontal="center"/>
      <protection/>
    </xf>
    <xf numFmtId="0" fontId="1" fillId="6" borderId="5" xfId="0" applyFont="1" applyFill="1" applyBorder="1" applyAlignment="1" applyProtection="1">
      <alignment horizontal="center" vertical="center"/>
      <protection/>
    </xf>
    <xf numFmtId="0" fontId="3" fillId="7" borderId="5" xfId="0" applyFont="1" applyFill="1" applyBorder="1" applyAlignment="1" applyProtection="1">
      <alignment horizontal="center" vertical="center" wrapText="1"/>
      <protection/>
    </xf>
    <xf numFmtId="0" fontId="1" fillId="8" borderId="5" xfId="0" applyFont="1" applyFill="1" applyBorder="1" applyAlignment="1" applyProtection="1">
      <alignment horizontal="center" vertical="center"/>
      <protection/>
    </xf>
    <xf numFmtId="0" fontId="3" fillId="9" borderId="5" xfId="0" applyFont="1" applyFill="1" applyBorder="1" applyAlignment="1" applyProtection="1">
      <alignment horizontal="center" vertical="center"/>
      <protection/>
    </xf>
    <xf numFmtId="0" fontId="3" fillId="7" borderId="5" xfId="0" applyFont="1" applyFill="1" applyBorder="1" applyAlignment="1" applyProtection="1">
      <alignment horizontal="center"/>
      <protection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2" fillId="8" borderId="5" xfId="0" applyFont="1" applyFill="1" applyBorder="1" applyAlignment="1">
      <alignment/>
    </xf>
    <xf numFmtId="0" fontId="1" fillId="7" borderId="5" xfId="0" applyFont="1" applyFill="1" applyBorder="1" applyAlignment="1" applyProtection="1">
      <alignment/>
      <protection locked="0"/>
    </xf>
    <xf numFmtId="0" fontId="11" fillId="10" borderId="0" xfId="0" applyFont="1" applyFill="1" applyBorder="1" applyAlignment="1" applyProtection="1">
      <alignment horizontal="center"/>
      <protection/>
    </xf>
    <xf numFmtId="0" fontId="0" fillId="2" borderId="0" xfId="0" applyFill="1" applyBorder="1" applyAlignment="1" applyProtection="1">
      <alignment horizontal="center"/>
      <protection locked="0"/>
    </xf>
    <xf numFmtId="14" fontId="7" fillId="2" borderId="11" xfId="0" applyNumberFormat="1" applyFont="1" applyFill="1" applyBorder="1" applyAlignment="1" applyProtection="1">
      <alignment horizontal="center"/>
      <protection locked="0"/>
    </xf>
    <xf numFmtId="14" fontId="7" fillId="2" borderId="10" xfId="0" applyNumberFormat="1" applyFont="1" applyFill="1" applyBorder="1" applyAlignment="1" applyProtection="1">
      <alignment horizontal="center"/>
      <protection locked="0"/>
    </xf>
    <xf numFmtId="0" fontId="3" fillId="11" borderId="5" xfId="0" applyFont="1" applyFill="1" applyBorder="1" applyAlignment="1" applyProtection="1">
      <alignment horizontal="center" vertical="center"/>
      <protection/>
    </xf>
    <xf numFmtId="0" fontId="3" fillId="11" borderId="5" xfId="0" applyFont="1" applyFill="1" applyBorder="1" applyAlignment="1" applyProtection="1">
      <alignment horizontal="center"/>
      <protection/>
    </xf>
    <xf numFmtId="0" fontId="14" fillId="12" borderId="5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8">
    <dxf>
      <font>
        <b/>
        <i val="0"/>
        <color rgb="FFFFFFFF"/>
      </font>
      <fill>
        <patternFill>
          <bgColor rgb="FFFF0000"/>
        </patternFill>
      </fill>
      <border/>
    </dxf>
    <dxf>
      <fill>
        <patternFill patternType="none">
          <bgColor indexed="65"/>
        </patternFill>
      </fill>
      <border/>
    </dxf>
    <dxf>
      <fill>
        <patternFill>
          <bgColor rgb="FFFF6600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CC00"/>
        </patternFill>
      </fill>
      <border/>
    </dxf>
    <dxf>
      <font>
        <b/>
        <i val="0"/>
      </font>
      <fill>
        <patternFill>
          <bgColor rgb="FF00FF00"/>
        </patternFill>
      </fill>
      <border/>
    </dxf>
    <dxf>
      <font>
        <b/>
        <i val="0"/>
        <color rgb="FFFFFFFF"/>
      </font>
      <fill>
        <patternFill>
          <bgColor rgb="FF0000FF"/>
        </patternFill>
      </fill>
      <border/>
    </dxf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2"/>
          <c:w val="0.8675"/>
          <c:h val="0.9685"/>
        </c:manualLayout>
      </c:layout>
      <c:lineChart>
        <c:grouping val="standard"/>
        <c:varyColors val="0"/>
        <c:ser>
          <c:idx val="0"/>
          <c:order val="0"/>
          <c:tx>
            <c:strRef>
              <c:f>'ESKO bowling'!$C$11</c:f>
              <c:strCache>
                <c:ptCount val="1"/>
                <c:pt idx="0">
                  <c:v>Pobuda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80"/>
              </a:solidFill>
              <a:ln>
                <a:noFill/>
              </a:ln>
            </c:spPr>
          </c:marker>
          <c:val>
            <c:numRef>
              <c:f>'ESKO bowling'!$H$11:$M$11</c:f>
              <c:numCache>
                <c:ptCount val="6"/>
                <c:pt idx="0">
                  <c:v>152</c:v>
                </c:pt>
                <c:pt idx="1">
                  <c:v>175</c:v>
                </c:pt>
                <c:pt idx="2">
                  <c:v>165</c:v>
                </c:pt>
                <c:pt idx="3">
                  <c:v>186</c:v>
                </c:pt>
                <c:pt idx="4">
                  <c:v>205</c:v>
                </c:pt>
                <c:pt idx="5">
                  <c:v>158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'ESKO bowling'!$C$12</c:f>
              <c:strCache>
                <c:ptCount val="1"/>
                <c:pt idx="0">
                  <c:v>Kožíšková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00FF"/>
              </a:solidFill>
              <a:ln>
                <a:noFill/>
              </a:ln>
            </c:spPr>
          </c:marker>
          <c:val>
            <c:numRef>
              <c:f>'ESKO bowling'!$H$12:$M$12</c:f>
              <c:numCache>
                <c:ptCount val="6"/>
                <c:pt idx="0">
                  <c:v>114</c:v>
                </c:pt>
                <c:pt idx="1">
                  <c:v>181</c:v>
                </c:pt>
                <c:pt idx="2">
                  <c:v>181</c:v>
                </c:pt>
                <c:pt idx="3">
                  <c:v>193</c:v>
                </c:pt>
                <c:pt idx="4">
                  <c:v>176</c:v>
                </c:pt>
                <c:pt idx="5">
                  <c:v>155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'ESKO bowling'!$C$13</c:f>
              <c:strCache>
                <c:ptCount val="1"/>
                <c:pt idx="0">
                  <c:v>Čepelák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FF00"/>
              </a:solidFill>
              <a:ln>
                <a:noFill/>
              </a:ln>
            </c:spPr>
          </c:marker>
          <c:val>
            <c:numRef>
              <c:f>'ESKO bowling'!$H$13:$M$13</c:f>
              <c:numCache>
                <c:ptCount val="6"/>
                <c:pt idx="0">
                  <c:v>153</c:v>
                </c:pt>
                <c:pt idx="1">
                  <c:v>172</c:v>
                </c:pt>
                <c:pt idx="2">
                  <c:v>213</c:v>
                </c:pt>
                <c:pt idx="3">
                  <c:v>175</c:v>
                </c:pt>
                <c:pt idx="4">
                  <c:v>167</c:v>
                </c:pt>
                <c:pt idx="5">
                  <c:v>197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'ESKO bowling'!$C$14</c:f>
              <c:strCache>
                <c:ptCount val="1"/>
                <c:pt idx="0">
                  <c:v>Mrviš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FFFF"/>
              </a:solidFill>
              <a:ln>
                <a:noFill/>
              </a:ln>
            </c:spPr>
          </c:marker>
          <c:val>
            <c:numRef>
              <c:f>'ESKO bowling'!$H$14:$M$14</c:f>
              <c:numCache>
                <c:ptCount val="6"/>
                <c:pt idx="0">
                  <c:v>134</c:v>
                </c:pt>
                <c:pt idx="1">
                  <c:v>131</c:v>
                </c:pt>
                <c:pt idx="2">
                  <c:v>205</c:v>
                </c:pt>
                <c:pt idx="3">
                  <c:v>163</c:v>
                </c:pt>
                <c:pt idx="4">
                  <c:v>168</c:v>
                </c:pt>
                <c:pt idx="5">
                  <c:v>153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'ESKO bowling'!$C$15</c:f>
              <c:strCache>
                <c:ptCount val="1"/>
                <c:pt idx="0">
                  <c:v>Lehnerová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800080"/>
              </a:solidFill>
              <a:ln>
                <a:noFill/>
              </a:ln>
            </c:spPr>
          </c:marker>
          <c:val>
            <c:numRef>
              <c:f>'ESKO bowling'!$H$15:$M$15</c:f>
              <c:numCache>
                <c:ptCount val="6"/>
                <c:pt idx="0">
                  <c:v>128</c:v>
                </c:pt>
                <c:pt idx="1">
                  <c:v>140</c:v>
                </c:pt>
                <c:pt idx="2">
                  <c:v>147</c:v>
                </c:pt>
                <c:pt idx="3">
                  <c:v>140</c:v>
                </c:pt>
                <c:pt idx="4">
                  <c:v>134</c:v>
                </c:pt>
                <c:pt idx="5">
                  <c:v>139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'ESKO bowling'!$C$16</c:f>
              <c:strCache>
                <c:ptCount val="1"/>
                <c:pt idx="0">
                  <c:v>Jeníček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800000"/>
              </a:solidFill>
              <a:ln>
                <a:noFill/>
              </a:ln>
            </c:spPr>
          </c:marker>
          <c:val>
            <c:numRef>
              <c:f>'ESKO bowling'!$H$16:$M$16</c:f>
              <c:numCache>
                <c:ptCount val="6"/>
                <c:pt idx="0">
                  <c:v>73</c:v>
                </c:pt>
                <c:pt idx="1">
                  <c:v>134</c:v>
                </c:pt>
                <c:pt idx="2">
                  <c:v>141</c:v>
                </c:pt>
                <c:pt idx="3">
                  <c:v>92</c:v>
                </c:pt>
                <c:pt idx="4">
                  <c:v>135</c:v>
                </c:pt>
                <c:pt idx="5">
                  <c:v>79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'ESKO bowling'!$C$17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bowling'!$H$17:$M$17</c:f>
              <c:numCache>
                <c:ptCount val="6"/>
              </c:numCache>
            </c:numRef>
          </c:val>
          <c:smooth val="0"/>
        </c:ser>
        <c:ser>
          <c:idx val="7"/>
          <c:order val="7"/>
          <c:tx>
            <c:strRef>
              <c:f>'ESKO bowling'!$C$18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bowling'!$H$18:$M$18</c:f>
              <c:numCache>
                <c:ptCount val="6"/>
              </c:numCache>
            </c:numRef>
          </c:val>
          <c:smooth val="0"/>
        </c:ser>
        <c:ser>
          <c:idx val="8"/>
          <c:order val="8"/>
          <c:tx>
            <c:strRef>
              <c:f>'ESKO bowling'!$C$19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bowling'!$H$19:$M$19</c:f>
              <c:numCache>
                <c:ptCount val="6"/>
              </c:numCache>
            </c:numRef>
          </c:val>
          <c:smooth val="0"/>
        </c:ser>
        <c:ser>
          <c:idx val="9"/>
          <c:order val="9"/>
          <c:tx>
            <c:strRef>
              <c:f>'ESKO bowling'!$C$20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bowling'!$H$20:$M$20</c:f>
              <c:numCache>
                <c:ptCount val="6"/>
              </c:numCache>
            </c:numRef>
          </c:val>
          <c:smooth val="0"/>
        </c:ser>
        <c:ser>
          <c:idx val="10"/>
          <c:order val="10"/>
          <c:tx>
            <c:strRef>
              <c:f>'ESKO bowling'!$C$21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bowling'!$H$21:$M$21</c:f>
              <c:numCache>
                <c:ptCount val="6"/>
              </c:numCache>
            </c:numRef>
          </c:val>
          <c:smooth val="0"/>
        </c:ser>
        <c:ser>
          <c:idx val="11"/>
          <c:order val="11"/>
          <c:tx>
            <c:strRef>
              <c:f>'ESKO bowling'!$C$22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bowling'!$H$22:$M$22</c:f>
              <c:numCache>
                <c:ptCount val="6"/>
              </c:numCache>
            </c:numRef>
          </c:val>
          <c:smooth val="0"/>
        </c:ser>
        <c:axId val="52902054"/>
        <c:axId val="6356439"/>
      </c:lineChart>
      <c:catAx>
        <c:axId val="52902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56439"/>
        <c:crosses val="autoZero"/>
        <c:auto val="1"/>
        <c:lblOffset val="100"/>
        <c:noMultiLvlLbl val="0"/>
      </c:catAx>
      <c:valAx>
        <c:axId val="6356439"/>
        <c:scaling>
          <c:orientation val="minMax"/>
          <c:max val="220"/>
          <c:min val="7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9020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375"/>
          <c:y val="0.271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'ESKO bowling'!$C$11:$C$22</c:f>
              <c:strCache>
                <c:ptCount val="12"/>
                <c:pt idx="0">
                  <c:v>Pobuda</c:v>
                </c:pt>
                <c:pt idx="1">
                  <c:v>Kožíšková</c:v>
                </c:pt>
                <c:pt idx="2">
                  <c:v>Čepelák</c:v>
                </c:pt>
                <c:pt idx="3">
                  <c:v>Mrviš</c:v>
                </c:pt>
                <c:pt idx="4">
                  <c:v>Lehnerová</c:v>
                </c:pt>
                <c:pt idx="5">
                  <c:v>Jeníček</c:v>
                </c:pt>
              </c:strCache>
            </c:strRef>
          </c:cat>
          <c:val>
            <c:numRef>
              <c:f>'ESKO bowling'!$N$11:$N$22</c:f>
              <c:numCache>
                <c:ptCount val="12"/>
                <c:pt idx="0">
                  <c:v>205</c:v>
                </c:pt>
                <c:pt idx="1">
                  <c:v>193</c:v>
                </c:pt>
                <c:pt idx="2">
                  <c:v>213</c:v>
                </c:pt>
                <c:pt idx="3">
                  <c:v>205</c:v>
                </c:pt>
                <c:pt idx="4">
                  <c:v>147</c:v>
                </c:pt>
                <c:pt idx="5">
                  <c:v>141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'ESKO bowling'!$C$11:$C$22</c:f>
              <c:strCache>
                <c:ptCount val="12"/>
                <c:pt idx="0">
                  <c:v>Pobuda</c:v>
                </c:pt>
                <c:pt idx="1">
                  <c:v>Kožíšková</c:v>
                </c:pt>
                <c:pt idx="2">
                  <c:v>Čepelák</c:v>
                </c:pt>
                <c:pt idx="3">
                  <c:v>Mrviš</c:v>
                </c:pt>
                <c:pt idx="4">
                  <c:v>Lehnerová</c:v>
                </c:pt>
                <c:pt idx="5">
                  <c:v>Jeníček</c:v>
                </c:pt>
              </c:strCache>
            </c:strRef>
          </c:cat>
          <c:val>
            <c:numRef>
              <c:f>'ESKO bowling'!$O$11:$O$22</c:f>
              <c:numCache>
                <c:ptCount val="12"/>
                <c:pt idx="0">
                  <c:v>152</c:v>
                </c:pt>
                <c:pt idx="1">
                  <c:v>114</c:v>
                </c:pt>
                <c:pt idx="2">
                  <c:v>153</c:v>
                </c:pt>
                <c:pt idx="3">
                  <c:v>131</c:v>
                </c:pt>
                <c:pt idx="4">
                  <c:v>128</c:v>
                </c:pt>
                <c:pt idx="5">
                  <c:v>73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7207952"/>
        <c:axId val="45109521"/>
      </c:barChart>
      <c:catAx>
        <c:axId val="5720795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5109521"/>
        <c:crossesAt val="0"/>
        <c:auto val="1"/>
        <c:lblOffset val="100"/>
        <c:noMultiLvlLbl val="0"/>
      </c:catAx>
      <c:valAx>
        <c:axId val="45109521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207952"/>
        <c:crossesAt val="1"/>
        <c:crossBetween val="between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2</xdr:row>
      <xdr:rowOff>57150</xdr:rowOff>
    </xdr:from>
    <xdr:to>
      <xdr:col>12</xdr:col>
      <xdr:colOff>57150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3825"/>
          <a:ext cx="49434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35"/>
  <sheetViews>
    <sheetView showGridLines="0" showRowColHeaders="0" tabSelected="1" zoomScale="170" zoomScaleNormal="170" workbookViewId="0" topLeftCell="A1">
      <selection activeCell="J19" sqref="J19"/>
    </sheetView>
  </sheetViews>
  <sheetFormatPr defaultColWidth="9.140625" defaultRowHeight="12.75"/>
  <cols>
    <col min="1" max="1" width="0.9921875" style="0" customWidth="1"/>
    <col min="2" max="2" width="7.28125" style="0" customWidth="1"/>
    <col min="3" max="3" width="12.57421875" style="0" bestFit="1" customWidth="1"/>
    <col min="4" max="4" width="2.8515625" style="0" customWidth="1"/>
    <col min="5" max="5" width="8.28125" style="0" customWidth="1"/>
    <col min="6" max="6" width="8.421875" style="0" customWidth="1"/>
    <col min="7" max="7" width="7.8515625" style="0" customWidth="1"/>
    <col min="8" max="13" width="5.28125" style="0" customWidth="1"/>
    <col min="14" max="14" width="5.140625" style="0" bestFit="1" customWidth="1"/>
    <col min="15" max="15" width="4.140625" style="0" customWidth="1"/>
    <col min="16" max="16" width="3.140625" style="0" customWidth="1"/>
    <col min="17" max="17" width="5.7109375" style="0" customWidth="1"/>
    <col min="18" max="18" width="3.7109375" style="0" customWidth="1"/>
  </cols>
  <sheetData>
    <row r="1" ht="3.75" customHeight="1"/>
    <row r="2" spans="2:16" ht="1.5" customHeight="1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  <c r="O2" s="30"/>
      <c r="P2" s="31"/>
    </row>
    <row r="3" spans="2:16" ht="9.75" customHeight="1">
      <c r="B3" s="6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4"/>
      <c r="P3" s="32"/>
    </row>
    <row r="4" spans="2:16" ht="12.75">
      <c r="B4" s="6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4"/>
      <c r="P4" s="32"/>
    </row>
    <row r="5" spans="2:16" ht="12.75">
      <c r="B5" s="6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4"/>
      <c r="P5" s="32"/>
    </row>
    <row r="6" spans="2:16" ht="12.75">
      <c r="B6" s="6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34"/>
      <c r="P6" s="32"/>
    </row>
    <row r="7" spans="2:16" ht="12.75">
      <c r="B7" s="6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34"/>
      <c r="P7" s="32"/>
    </row>
    <row r="8" spans="2:16" ht="12.75">
      <c r="B8" s="6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34"/>
      <c r="P8" s="32"/>
    </row>
    <row r="9" spans="2:16" ht="24.75" customHeight="1">
      <c r="B9" s="40" t="s">
        <v>19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35"/>
      <c r="P9" s="33"/>
    </row>
    <row r="10" spans="2:18" s="1" customFormat="1" ht="22.5">
      <c r="B10" s="25" t="s">
        <v>0</v>
      </c>
      <c r="C10" s="25" t="s">
        <v>1</v>
      </c>
      <c r="D10" s="15" t="s">
        <v>16</v>
      </c>
      <c r="E10" s="16" t="s">
        <v>4</v>
      </c>
      <c r="F10" s="26" t="s">
        <v>5</v>
      </c>
      <c r="G10" s="27" t="s">
        <v>3</v>
      </c>
      <c r="H10" s="15" t="s">
        <v>2</v>
      </c>
      <c r="I10" s="15" t="s">
        <v>6</v>
      </c>
      <c r="J10" s="15" t="s">
        <v>7</v>
      </c>
      <c r="K10" s="15" t="s">
        <v>8</v>
      </c>
      <c r="L10" s="15" t="s">
        <v>9</v>
      </c>
      <c r="M10" s="15" t="s">
        <v>10</v>
      </c>
      <c r="N10" s="28" t="s">
        <v>11</v>
      </c>
      <c r="O10" s="28" t="s">
        <v>17</v>
      </c>
      <c r="P10" s="28" t="s">
        <v>24</v>
      </c>
      <c r="Q10" s="42" t="s">
        <v>23</v>
      </c>
      <c r="R10" s="44" t="s">
        <v>25</v>
      </c>
    </row>
    <row r="11" spans="2:18" ht="12.75">
      <c r="B11" s="7">
        <f>IF(G11&lt;&gt;"-",RANK(G11,$G$11:$G$22),"x")</f>
        <v>1</v>
      </c>
      <c r="C11" s="37" t="s">
        <v>20</v>
      </c>
      <c r="D11" s="14">
        <v>2</v>
      </c>
      <c r="E11" s="12">
        <v>172.83</v>
      </c>
      <c r="F11" s="8">
        <f>IF(H11&lt;&gt;0,AVERAGE(H11:M11),"-")</f>
        <v>173.5</v>
      </c>
      <c r="G11" s="9">
        <f>IF(F11&lt;&gt;"-",+F11-E11,"-")</f>
        <v>0.6699999999999875</v>
      </c>
      <c r="H11" s="13">
        <v>152</v>
      </c>
      <c r="I11" s="13">
        <v>175</v>
      </c>
      <c r="J11" s="13">
        <v>165</v>
      </c>
      <c r="K11" s="13">
        <v>186</v>
      </c>
      <c r="L11" s="13">
        <v>205</v>
      </c>
      <c r="M11" s="13">
        <v>158</v>
      </c>
      <c r="N11" s="10">
        <f>IF(H11&gt;0,MAX(H11:M11),"")</f>
        <v>205</v>
      </c>
      <c r="O11" s="29">
        <f aca="true" t="shared" si="0" ref="O11:O16">IF(H11&gt;0,MIN(H11:M11),"")</f>
        <v>152</v>
      </c>
      <c r="P11" s="36">
        <f aca="true" t="shared" si="1" ref="P11:P16">IF(H11&gt;0,N11-O11,"")</f>
        <v>53</v>
      </c>
      <c r="Q11" s="43">
        <f>SUM(H11:M11)</f>
        <v>1041</v>
      </c>
      <c r="R11" s="44">
        <f>RANK(Q11,$Q$11:$Q$16)</f>
        <v>2</v>
      </c>
    </row>
    <row r="12" spans="2:18" ht="12.75">
      <c r="B12" s="7">
        <f>IF(G12&lt;&gt;"-",RANK(G12,$G$11:$G$22),"x")</f>
        <v>2</v>
      </c>
      <c r="C12" s="37" t="s">
        <v>13</v>
      </c>
      <c r="D12" s="14">
        <v>3</v>
      </c>
      <c r="E12" s="12">
        <v>168.74</v>
      </c>
      <c r="F12" s="8">
        <f>IF(H12&lt;&gt;0,AVERAGE(H12:M12),"-")</f>
        <v>166.66666666666666</v>
      </c>
      <c r="G12" s="9">
        <f>IF(F12&lt;&gt;"-",+F12-E12,"-")</f>
        <v>-2.073333333333352</v>
      </c>
      <c r="H12" s="13">
        <v>114</v>
      </c>
      <c r="I12" s="13">
        <v>181</v>
      </c>
      <c r="J12" s="13">
        <v>181</v>
      </c>
      <c r="K12" s="13">
        <v>193</v>
      </c>
      <c r="L12" s="13">
        <v>176</v>
      </c>
      <c r="M12" s="13">
        <v>155</v>
      </c>
      <c r="N12" s="10">
        <f>IF(H12&gt;0,MAX(H12:M12),"")</f>
        <v>193</v>
      </c>
      <c r="O12" s="29">
        <f t="shared" si="0"/>
        <v>114</v>
      </c>
      <c r="P12" s="36">
        <f t="shared" si="1"/>
        <v>79</v>
      </c>
      <c r="Q12" s="43">
        <f>SUM(H12:M12)</f>
        <v>1000</v>
      </c>
      <c r="R12" s="44">
        <f>RANK(Q12,$Q$11:$Q$16)</f>
        <v>3</v>
      </c>
    </row>
    <row r="13" spans="2:18" ht="12.75">
      <c r="B13" s="7">
        <f>IF(G13&lt;&gt;"-",RANK(G13,$G$11:$G$22),"x")</f>
        <v>3</v>
      </c>
      <c r="C13" s="37" t="s">
        <v>21</v>
      </c>
      <c r="D13" s="14">
        <v>6</v>
      </c>
      <c r="E13" s="12">
        <v>183.92</v>
      </c>
      <c r="F13" s="8">
        <f>IF(H13&lt;&gt;0,AVERAGE(H13:M13),"-")</f>
        <v>179.5</v>
      </c>
      <c r="G13" s="9">
        <f>IF(F13&lt;&gt;"-",+F13-E13,"-")</f>
        <v>-4.4199999999999875</v>
      </c>
      <c r="H13" s="13">
        <v>153</v>
      </c>
      <c r="I13" s="13">
        <v>172</v>
      </c>
      <c r="J13" s="13">
        <v>213</v>
      </c>
      <c r="K13" s="13">
        <v>175</v>
      </c>
      <c r="L13" s="13">
        <v>167</v>
      </c>
      <c r="M13" s="13">
        <v>197</v>
      </c>
      <c r="N13" s="10">
        <f>IF(H13&gt;0,MAX(H13:M13),"")</f>
        <v>213</v>
      </c>
      <c r="O13" s="29">
        <f t="shared" si="0"/>
        <v>153</v>
      </c>
      <c r="P13" s="36">
        <f t="shared" si="1"/>
        <v>60</v>
      </c>
      <c r="Q13" s="43">
        <f>SUM(H13:M13)</f>
        <v>1077</v>
      </c>
      <c r="R13" s="44">
        <f>RANK(Q13,$Q$11:$Q$16)</f>
        <v>1</v>
      </c>
    </row>
    <row r="14" spans="2:18" ht="12.75">
      <c r="B14" s="7">
        <f>IF(G14&lt;&gt;"-",RANK(G14,$G$11:$G$22),"x")</f>
        <v>4</v>
      </c>
      <c r="C14" s="37" t="s">
        <v>14</v>
      </c>
      <c r="D14" s="14">
        <v>4</v>
      </c>
      <c r="E14" s="12">
        <v>166.83</v>
      </c>
      <c r="F14" s="8">
        <f>IF(H14&lt;&gt;0,AVERAGE(H14:M14),"-")</f>
        <v>159</v>
      </c>
      <c r="G14" s="9">
        <f>IF(F14&lt;&gt;"-",+F14-E14,"-")</f>
        <v>-7.8300000000000125</v>
      </c>
      <c r="H14" s="13">
        <v>134</v>
      </c>
      <c r="I14" s="13">
        <v>131</v>
      </c>
      <c r="J14" s="13">
        <v>205</v>
      </c>
      <c r="K14" s="13">
        <v>163</v>
      </c>
      <c r="L14" s="13">
        <v>168</v>
      </c>
      <c r="M14" s="13">
        <v>153</v>
      </c>
      <c r="N14" s="10">
        <f>IF(H14&gt;0,MAX(H14:M14),"")</f>
        <v>205</v>
      </c>
      <c r="O14" s="29">
        <f t="shared" si="0"/>
        <v>131</v>
      </c>
      <c r="P14" s="36">
        <f t="shared" si="1"/>
        <v>74</v>
      </c>
      <c r="Q14" s="43">
        <f>SUM(H14:M14)</f>
        <v>954</v>
      </c>
      <c r="R14" s="44">
        <f>RANK(Q14,$Q$11:$Q$16)</f>
        <v>4</v>
      </c>
    </row>
    <row r="15" spans="2:18" ht="12.75">
      <c r="B15" s="7">
        <f>IF(G15&lt;&gt;"-",RANK(G15,$G$11:$G$22),"x")</f>
        <v>5</v>
      </c>
      <c r="C15" s="37" t="s">
        <v>22</v>
      </c>
      <c r="D15" s="14">
        <v>1</v>
      </c>
      <c r="E15" s="12">
        <v>157.37</v>
      </c>
      <c r="F15" s="8">
        <f>IF(H15&lt;&gt;0,AVERAGE(H15:M15),"-")</f>
        <v>138</v>
      </c>
      <c r="G15" s="9">
        <f>IF(F15&lt;&gt;"-",+F15-E15,"-")</f>
        <v>-19.370000000000005</v>
      </c>
      <c r="H15" s="13">
        <v>128</v>
      </c>
      <c r="I15" s="13">
        <v>140</v>
      </c>
      <c r="J15" s="13">
        <v>147</v>
      </c>
      <c r="K15" s="13">
        <v>140</v>
      </c>
      <c r="L15" s="13">
        <v>134</v>
      </c>
      <c r="M15" s="13">
        <v>139</v>
      </c>
      <c r="N15" s="10">
        <f>IF(H15&gt;0,MAX(H15:M15),"")</f>
        <v>147</v>
      </c>
      <c r="O15" s="29">
        <f t="shared" si="0"/>
        <v>128</v>
      </c>
      <c r="P15" s="36">
        <f t="shared" si="1"/>
        <v>19</v>
      </c>
      <c r="Q15" s="43">
        <f>SUM(H15:M15)</f>
        <v>828</v>
      </c>
      <c r="R15" s="44">
        <f>RANK(Q15,$Q$11:$Q$16)</f>
        <v>5</v>
      </c>
    </row>
    <row r="16" spans="2:18" ht="12.75">
      <c r="B16" s="7">
        <f>IF(G16&lt;&gt;"-",RANK(G16,$G$11:$G$22),"x")</f>
        <v>6</v>
      </c>
      <c r="C16" s="37" t="s">
        <v>18</v>
      </c>
      <c r="D16" s="14">
        <v>5</v>
      </c>
      <c r="E16" s="12">
        <v>140.16</v>
      </c>
      <c r="F16" s="8">
        <f>IF(H16&lt;&gt;0,AVERAGE(H16:M16),"-")</f>
        <v>109</v>
      </c>
      <c r="G16" s="9">
        <f>IF(F16&lt;&gt;"-",+F16-E16,"-")</f>
        <v>-31.159999999999997</v>
      </c>
      <c r="H16" s="13">
        <v>73</v>
      </c>
      <c r="I16" s="13">
        <v>134</v>
      </c>
      <c r="J16" s="13">
        <v>141</v>
      </c>
      <c r="K16" s="13">
        <v>92</v>
      </c>
      <c r="L16" s="13">
        <v>135</v>
      </c>
      <c r="M16" s="13">
        <v>79</v>
      </c>
      <c r="N16" s="10">
        <f>IF(H16&gt;0,MAX(H16:M16),"")</f>
        <v>141</v>
      </c>
      <c r="O16" s="29">
        <f t="shared" si="0"/>
        <v>73</v>
      </c>
      <c r="P16" s="36">
        <f t="shared" si="1"/>
        <v>68</v>
      </c>
      <c r="Q16" s="43">
        <f>SUM(H16:M16)</f>
        <v>654</v>
      </c>
      <c r="R16" s="44">
        <f>RANK(Q16,$Q$11:$Q$16)</f>
        <v>6</v>
      </c>
    </row>
    <row r="17" spans="2:16" ht="12.75">
      <c r="B17" s="7" t="str">
        <f>IF(G17&lt;&gt;"-",RANK(G17,$G$11:$G$22),"x")</f>
        <v>x</v>
      </c>
      <c r="C17" s="17"/>
      <c r="D17" s="14"/>
      <c r="E17" s="12"/>
      <c r="F17" s="8" t="str">
        <f>IF(H17&lt;&gt;0,AVERAGE(H17:M17),"-")</f>
        <v>-</v>
      </c>
      <c r="G17" s="9" t="str">
        <f>IF(F17&lt;&gt;"-",+F17-E17,"-")</f>
        <v>-</v>
      </c>
      <c r="H17" s="13"/>
      <c r="I17" s="13"/>
      <c r="J17" s="13"/>
      <c r="K17" s="13"/>
      <c r="L17" s="13"/>
      <c r="M17" s="13"/>
      <c r="N17" s="10">
        <f>IF(H17&gt;0,MAX(H17:M17),"")</f>
      </c>
      <c r="O17" s="29">
        <f aca="true" t="shared" si="2" ref="O17:O22">IF(H17&gt;0,MIN(H17:M17),"")</f>
      </c>
      <c r="P17" s="36">
        <f aca="true" t="shared" si="3" ref="P17:P22">IF(H17&gt;0,N17-O17,"")</f>
      </c>
    </row>
    <row r="18" spans="2:16" ht="12.75">
      <c r="B18" s="7" t="str">
        <f>IF(G18&lt;&gt;"-",RANK(G18,$G$11:$G$22),"x")</f>
        <v>x</v>
      </c>
      <c r="C18" s="17"/>
      <c r="D18" s="14"/>
      <c r="E18" s="12"/>
      <c r="F18" s="8" t="str">
        <f>IF(H18&lt;&gt;0,AVERAGE(H18:M18),"-")</f>
        <v>-</v>
      </c>
      <c r="G18" s="9" t="str">
        <f>IF(F18&lt;&gt;"-",+F18-E18,"-")</f>
        <v>-</v>
      </c>
      <c r="H18" s="13"/>
      <c r="I18" s="13"/>
      <c r="J18" s="13"/>
      <c r="K18" s="13"/>
      <c r="L18" s="13"/>
      <c r="M18" s="13"/>
      <c r="N18" s="10">
        <f>IF(H18&gt;0,MAX(H18:M18),"")</f>
      </c>
      <c r="O18" s="29">
        <f t="shared" si="2"/>
      </c>
      <c r="P18" s="36">
        <f t="shared" si="3"/>
      </c>
    </row>
    <row r="19" spans="2:16" ht="12.75">
      <c r="B19" s="7" t="str">
        <f>IF(G19&lt;&gt;"-",RANK(G19,$G$11:$G$22),"x")</f>
        <v>x</v>
      </c>
      <c r="C19" s="17"/>
      <c r="D19" s="14"/>
      <c r="E19" s="12"/>
      <c r="F19" s="8" t="str">
        <f>IF(H19&lt;&gt;0,AVERAGE(H19:M19),"-")</f>
        <v>-</v>
      </c>
      <c r="G19" s="9" t="str">
        <f>IF(F19&lt;&gt;"-",+F19-E19,"-")</f>
        <v>-</v>
      </c>
      <c r="H19" s="13"/>
      <c r="I19" s="13"/>
      <c r="J19" s="13"/>
      <c r="K19" s="13"/>
      <c r="L19" s="13"/>
      <c r="M19" s="13"/>
      <c r="N19" s="10">
        <f>IF(H19&gt;0,MAX(H19:M19),"")</f>
      </c>
      <c r="O19" s="29">
        <f t="shared" si="2"/>
      </c>
      <c r="P19" s="36">
        <f t="shared" si="3"/>
      </c>
    </row>
    <row r="20" spans="2:16" ht="12.75">
      <c r="B20" s="7" t="str">
        <f>IF(G20&lt;&gt;"-",RANK(G20,$G$11:$G$22),"x")</f>
        <v>x</v>
      </c>
      <c r="C20" s="17"/>
      <c r="D20" s="14"/>
      <c r="E20" s="12"/>
      <c r="F20" s="8" t="str">
        <f>IF(H20&lt;&gt;0,AVERAGE(H20:M20),"-")</f>
        <v>-</v>
      </c>
      <c r="G20" s="9" t="str">
        <f>IF(F20&lt;&gt;"-",+F20-E20,"-")</f>
        <v>-</v>
      </c>
      <c r="H20" s="13"/>
      <c r="I20" s="13"/>
      <c r="J20" s="13"/>
      <c r="K20" s="13"/>
      <c r="L20" s="13"/>
      <c r="M20" s="13"/>
      <c r="N20" s="10">
        <f>IF(H20&gt;0,MAX(H20:M20),"")</f>
      </c>
      <c r="O20" s="29">
        <f t="shared" si="2"/>
      </c>
      <c r="P20" s="36">
        <f t="shared" si="3"/>
      </c>
    </row>
    <row r="21" spans="2:16" ht="12.75">
      <c r="B21" s="7" t="str">
        <f>IF(G21&lt;&gt;"-",RANK(G21,$G$11:$G$22),"x")</f>
        <v>x</v>
      </c>
      <c r="C21" s="17"/>
      <c r="D21" s="14"/>
      <c r="E21" s="12"/>
      <c r="F21" s="8" t="str">
        <f>IF(H21&lt;&gt;0,AVERAGE(H21:M21),"-")</f>
        <v>-</v>
      </c>
      <c r="G21" s="9" t="str">
        <f>IF(F21&lt;&gt;"-",+F21-E21,"-")</f>
        <v>-</v>
      </c>
      <c r="H21" s="13"/>
      <c r="I21" s="13"/>
      <c r="J21" s="13"/>
      <c r="K21" s="13"/>
      <c r="L21" s="13"/>
      <c r="M21" s="13"/>
      <c r="N21" s="10">
        <f>IF(H21&gt;0,MAX(H21:M21),"")</f>
      </c>
      <c r="O21" s="29">
        <f t="shared" si="2"/>
      </c>
      <c r="P21" s="36">
        <f t="shared" si="3"/>
      </c>
    </row>
    <row r="22" spans="2:16" ht="12.75">
      <c r="B22" s="7" t="str">
        <f>IF(G22&lt;&gt;"-",RANK(G22,$G$11:$G$22),"x")</f>
        <v>x</v>
      </c>
      <c r="C22" s="17"/>
      <c r="D22" s="14"/>
      <c r="E22" s="12"/>
      <c r="F22" s="8" t="str">
        <f>IF(H22&lt;&gt;0,AVERAGE(H22:M22),"-")</f>
        <v>-</v>
      </c>
      <c r="G22" s="9" t="str">
        <f>IF(F22&lt;&gt;"-",+F22-E22,"-")</f>
        <v>-</v>
      </c>
      <c r="H22" s="13"/>
      <c r="I22" s="13"/>
      <c r="J22" s="13"/>
      <c r="K22" s="13"/>
      <c r="L22" s="13"/>
      <c r="M22" s="13"/>
      <c r="N22" s="10">
        <f>IF(H22&gt;0,MAX(H22:M22),"")</f>
      </c>
      <c r="O22" s="29">
        <f t="shared" si="2"/>
      </c>
      <c r="P22" s="36">
        <f t="shared" si="3"/>
      </c>
    </row>
    <row r="23" spans="2:16" ht="13.5" thickBot="1">
      <c r="B23" s="11"/>
      <c r="C23" s="20">
        <f>IF(H11&gt;0,AVERAGE(H11:M22),"-")</f>
        <v>154.27777777777777</v>
      </c>
      <c r="D23" s="19" t="s">
        <v>15</v>
      </c>
      <c r="E23" s="21"/>
      <c r="F23" s="22"/>
      <c r="G23" s="23" t="s">
        <v>12</v>
      </c>
      <c r="H23" s="24">
        <f aca="true" t="shared" si="4" ref="H23:M23">IF(SUM(H11:H22)&gt;0,AVERAGE(H11:H22),"-")</f>
        <v>125.66666666666667</v>
      </c>
      <c r="I23" s="24">
        <f t="shared" si="4"/>
        <v>155.5</v>
      </c>
      <c r="J23" s="24">
        <f t="shared" si="4"/>
        <v>175.33333333333334</v>
      </c>
      <c r="K23" s="24">
        <f t="shared" si="4"/>
        <v>158.16666666666666</v>
      </c>
      <c r="L23" s="24">
        <f t="shared" si="4"/>
        <v>164.16666666666666</v>
      </c>
      <c r="M23" s="24">
        <f t="shared" si="4"/>
        <v>146.83333333333334</v>
      </c>
      <c r="N23" s="38">
        <f>MAX(N11:N22)</f>
        <v>213</v>
      </c>
      <c r="O23" s="38">
        <f>MIN(O11:O22)</f>
        <v>73</v>
      </c>
      <c r="P23" s="38">
        <f>MIN(P11:P22)</f>
        <v>19</v>
      </c>
    </row>
    <row r="25" spans="8:13" ht="12.75">
      <c r="H25" s="18">
        <f aca="true" t="shared" si="5" ref="H25:M25">MAX(H11:H22)</f>
        <v>153</v>
      </c>
      <c r="I25" s="18">
        <f t="shared" si="5"/>
        <v>181</v>
      </c>
      <c r="J25" s="18">
        <f t="shared" si="5"/>
        <v>213</v>
      </c>
      <c r="K25" s="18">
        <f t="shared" si="5"/>
        <v>193</v>
      </c>
      <c r="L25" s="18">
        <f t="shared" si="5"/>
        <v>205</v>
      </c>
      <c r="M25" s="18">
        <f t="shared" si="5"/>
        <v>197</v>
      </c>
    </row>
    <row r="35" spans="8:13" ht="12.75">
      <c r="H35" s="39"/>
      <c r="I35" s="39"/>
      <c r="J35" s="39"/>
      <c r="K35" s="39"/>
      <c r="L35" s="39"/>
      <c r="M35" s="39"/>
    </row>
  </sheetData>
  <sheetProtection sheet="1" objects="1" scenarios="1" selectLockedCells="1"/>
  <mergeCells count="1">
    <mergeCell ref="B9:N9"/>
  </mergeCells>
  <conditionalFormatting sqref="B11:B22">
    <cfRule type="cellIs" priority="1" dxfId="0" operator="lessThanOrEqual" stopIfTrue="1">
      <formula>3</formula>
    </cfRule>
  </conditionalFormatting>
  <conditionalFormatting sqref="J35 J11:J22">
    <cfRule type="cellIs" priority="2" dxfId="1" operator="lessThanOrEqual" stopIfTrue="1">
      <formula>0</formula>
    </cfRule>
    <cfRule type="cellIs" priority="3" dxfId="2" operator="equal" stopIfTrue="1">
      <formula>$J$25</formula>
    </cfRule>
    <cfRule type="cellIs" priority="4" dxfId="3" operator="greaterThanOrEqual" stopIfTrue="1">
      <formula>200</formula>
    </cfRule>
  </conditionalFormatting>
  <conditionalFormatting sqref="K35 K11:K22">
    <cfRule type="cellIs" priority="5" dxfId="1" operator="lessThanOrEqual" stopIfTrue="1">
      <formula>0</formula>
    </cfRule>
    <cfRule type="cellIs" priority="6" dxfId="2" operator="equal" stopIfTrue="1">
      <formula>$K$25</formula>
    </cfRule>
    <cfRule type="cellIs" priority="7" dxfId="3" operator="greaterThanOrEqual" stopIfTrue="1">
      <formula>200</formula>
    </cfRule>
  </conditionalFormatting>
  <conditionalFormatting sqref="L35 L11:L22">
    <cfRule type="cellIs" priority="8" dxfId="1" operator="lessThanOrEqual" stopIfTrue="1">
      <formula>0</formula>
    </cfRule>
    <cfRule type="cellIs" priority="9" dxfId="2" operator="equal" stopIfTrue="1">
      <formula>$L$25</formula>
    </cfRule>
    <cfRule type="cellIs" priority="10" dxfId="3" operator="greaterThanOrEqual" stopIfTrue="1">
      <formula>200</formula>
    </cfRule>
  </conditionalFormatting>
  <conditionalFormatting sqref="I35 I11:I22">
    <cfRule type="cellIs" priority="11" dxfId="1" operator="lessThanOrEqual" stopIfTrue="1">
      <formula>0</formula>
    </cfRule>
    <cfRule type="cellIs" priority="12" dxfId="2" operator="equal" stopIfTrue="1">
      <formula>$I$25</formula>
    </cfRule>
    <cfRule type="cellIs" priority="13" dxfId="3" operator="greaterThanOrEqual" stopIfTrue="1">
      <formula>200</formula>
    </cfRule>
  </conditionalFormatting>
  <conditionalFormatting sqref="H35 H11:H22">
    <cfRule type="cellIs" priority="14" dxfId="1" operator="lessThanOrEqual" stopIfTrue="1">
      <formula>0</formula>
    </cfRule>
    <cfRule type="cellIs" priority="15" dxfId="2" operator="equal" stopIfTrue="1">
      <formula>$H$25</formula>
    </cfRule>
    <cfRule type="cellIs" priority="16" dxfId="3" operator="greaterThanOrEqual" stopIfTrue="1">
      <formula>200</formula>
    </cfRule>
  </conditionalFormatting>
  <conditionalFormatting sqref="M35 M11:M22">
    <cfRule type="cellIs" priority="17" dxfId="1" operator="lessThanOrEqual" stopIfTrue="1">
      <formula>0</formula>
    </cfRule>
    <cfRule type="cellIs" priority="18" dxfId="2" operator="equal" stopIfTrue="1">
      <formula>$M$25</formula>
    </cfRule>
    <cfRule type="cellIs" priority="19" dxfId="3" operator="greaterThanOrEqual" stopIfTrue="1">
      <formula>200</formula>
    </cfRule>
  </conditionalFormatting>
  <conditionalFormatting sqref="N11:P22 Q11:Q16">
    <cfRule type="cellIs" priority="20" dxfId="4" operator="equal" stopIfTrue="1">
      <formula>$N$23</formula>
    </cfRule>
    <cfRule type="cellIs" priority="21" dxfId="4" operator="equal" stopIfTrue="1">
      <formula>$O$23</formula>
    </cfRule>
    <cfRule type="cellIs" priority="22" dxfId="4" operator="equal" stopIfTrue="1">
      <formula>$P$23</formula>
    </cfRule>
  </conditionalFormatting>
  <conditionalFormatting sqref="G11:G22">
    <cfRule type="cellIs" priority="23" dxfId="5" operator="greaterThanOrEqual" stopIfTrue="1">
      <formula>5</formula>
    </cfRule>
    <cfRule type="cellIs" priority="24" dxfId="6" operator="lessThanOrEqual" stopIfTrue="1">
      <formula>-5</formula>
    </cfRule>
    <cfRule type="cellIs" priority="25" dxfId="7" operator="between" stopIfTrue="1">
      <formula>-5</formula>
      <formula>5</formula>
    </cfRule>
  </conditionalFormatting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Rehák</dc:creator>
  <cp:keywords/>
  <dc:description/>
  <cp:lastModifiedBy>Benedikt Most</cp:lastModifiedBy>
  <cp:lastPrinted>2012-07-30T15:17:48Z</cp:lastPrinted>
  <dcterms:created xsi:type="dcterms:W3CDTF">2011-04-04T11:51:45Z</dcterms:created>
  <dcterms:modified xsi:type="dcterms:W3CDTF">2012-07-30T16:51:59Z</dcterms:modified>
  <cp:category/>
  <cp:version/>
  <cp:contentType/>
  <cp:contentStatus/>
</cp:coreProperties>
</file>