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rekordy" sheetId="1" r:id="rId1"/>
    <sheet name="pro cba" sheetId="2" r:id="rId2"/>
    <sheet name="Graf1" sheetId="3" r:id="rId3"/>
  </sheets>
  <definedNames>
    <definedName name="seradit">'rekordy'!$B$3:$O$15</definedName>
  </definedNames>
  <calcPr fullCalcOnLoad="1"/>
</workbook>
</file>

<file path=xl/sharedStrings.xml><?xml version="1.0" encoding="utf-8"?>
<sst xmlns="http://schemas.openxmlformats.org/spreadsheetml/2006/main" count="37" uniqueCount="30">
  <si>
    <t>jméno</t>
  </si>
  <si>
    <t>1.hra</t>
  </si>
  <si>
    <t>2.hra</t>
  </si>
  <si>
    <t>3.hra</t>
  </si>
  <si>
    <t>4.hra</t>
  </si>
  <si>
    <t>5.hra</t>
  </si>
  <si>
    <t>6.hra</t>
  </si>
  <si>
    <t>MAX</t>
  </si>
  <si>
    <t>průměr
hranej</t>
  </si>
  <si>
    <t>Hon za REKordy</t>
  </si>
  <si>
    <t>TOP
3 hry</t>
  </si>
  <si>
    <t>1. tři</t>
  </si>
  <si>
    <t>2.tři</t>
  </si>
  <si>
    <t>počet</t>
  </si>
  <si>
    <t>lepší
3 hry</t>
  </si>
  <si>
    <t>pořadí
REKo</t>
  </si>
  <si>
    <t>pořadí
ESKo</t>
  </si>
  <si>
    <t>rozdíl
průměrů</t>
  </si>
  <si>
    <t>reko</t>
  </si>
  <si>
    <t>esko</t>
  </si>
  <si>
    <t>x</t>
  </si>
  <si>
    <t>created by
MiRehak©2012</t>
  </si>
  <si>
    <t>Kožíšková Květoslava</t>
  </si>
  <si>
    <t>Mužík Michal</t>
  </si>
  <si>
    <t>sportovní ČBA</t>
  </si>
  <si>
    <t>celkem
rekordy
6 her</t>
  </si>
  <si>
    <t>Pobuda Zdeněk</t>
  </si>
  <si>
    <t>Lorenc Jaroslav</t>
  </si>
  <si>
    <t>Josef Čepelák</t>
  </si>
  <si>
    <t>Mrviš Dušan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</si>
</sst>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4"/>
      <color indexed="8"/>
      <name val="Arial"/>
      <family val="2"/>
    </font>
    <font>
      <b/>
      <sz val="8"/>
      <color indexed="22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6"/>
      <color indexed="2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165" fontId="2" fillId="5" borderId="1" xfId="0" applyNumberFormat="1" applyFont="1" applyFill="1" applyBorder="1" applyAlignment="1" applyProtection="1">
      <alignment horizontal="right"/>
      <protection/>
    </xf>
    <xf numFmtId="0" fontId="3" fillId="6" borderId="1" xfId="0" applyFon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65" fontId="7" fillId="0" borderId="1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/>
      <protection/>
    </xf>
    <xf numFmtId="165" fontId="12" fillId="0" borderId="1" xfId="0" applyNumberFormat="1" applyFont="1" applyFill="1" applyBorder="1" applyAlignment="1" applyProtection="1">
      <alignment horizontal="center"/>
      <protection/>
    </xf>
    <xf numFmtId="0" fontId="3" fillId="8" borderId="2" xfId="0" applyFont="1" applyFill="1" applyBorder="1" applyAlignment="1" applyProtection="1">
      <alignment horizontal="center" vertical="center" wrapText="1"/>
      <protection/>
    </xf>
    <xf numFmtId="0" fontId="11" fillId="9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/>
    </xf>
    <xf numFmtId="0" fontId="1" fillId="7" borderId="0" xfId="0" applyFont="1" applyFill="1" applyBorder="1" applyAlignment="1" applyProtection="1">
      <alignment/>
      <protection/>
    </xf>
    <xf numFmtId="165" fontId="3" fillId="10" borderId="1" xfId="0" applyNumberFormat="1" applyFont="1" applyFill="1" applyBorder="1" applyAlignment="1" applyProtection="1">
      <alignment horizontal="right"/>
      <protection/>
    </xf>
    <xf numFmtId="0" fontId="12" fillId="0" borderId="1" xfId="0" applyFont="1" applyFill="1" applyBorder="1" applyAlignment="1" applyProtection="1">
      <alignment/>
      <protection/>
    </xf>
    <xf numFmtId="0" fontId="12" fillId="4" borderId="1" xfId="0" applyFont="1" applyFill="1" applyBorder="1" applyAlignment="1" applyProtection="1">
      <alignment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11" borderId="1" xfId="0" applyFont="1" applyFill="1" applyBorder="1" applyAlignment="1" applyProtection="1">
      <alignment horizontal="center"/>
      <protection/>
    </xf>
    <xf numFmtId="0" fontId="3" fillId="10" borderId="2" xfId="0" applyFont="1" applyFill="1" applyBorder="1" applyAlignment="1" applyProtection="1">
      <alignment horizontal="center" vertical="center" wrapText="1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0" fontId="3" fillId="11" borderId="2" xfId="0" applyFont="1" applyFill="1" applyBorder="1" applyAlignment="1" applyProtection="1">
      <alignment horizontal="center" vertical="center"/>
      <protection/>
    </xf>
    <xf numFmtId="14" fontId="8" fillId="3" borderId="4" xfId="0" applyNumberFormat="1" applyFont="1" applyFill="1" applyBorder="1" applyAlignment="1" applyProtection="1">
      <alignment horizontal="center" vertical="center"/>
      <protection/>
    </xf>
    <xf numFmtId="14" fontId="8" fillId="3" borderId="4" xfId="0" applyNumberFormat="1" applyFont="1" applyFill="1" applyBorder="1" applyAlignment="1" applyProtection="1">
      <alignment horizontal="left" vertical="center"/>
      <protection/>
    </xf>
    <xf numFmtId="14" fontId="8" fillId="3" borderId="5" xfId="0" applyNumberFormat="1" applyFont="1" applyFill="1" applyBorder="1" applyAlignment="1" applyProtection="1">
      <alignment horizontal="left" vertical="center"/>
      <protection/>
    </xf>
    <xf numFmtId="0" fontId="13" fillId="0" borderId="6" xfId="0" applyFont="1" applyBorder="1" applyAlignment="1" applyProtection="1">
      <alignment horizontal="center" wrapText="1"/>
      <protection/>
    </xf>
    <xf numFmtId="0" fontId="13" fillId="0" borderId="6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9">
    <dxf>
      <font>
        <b/>
        <i val="0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FF9900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rekordy!$G$4</c:f>
              <c:strCache>
                <c:ptCount val="1"/>
                <c:pt idx="0">
                  <c:v>Lorenc Jaroslav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rekordy!$J$4:$O$4</c:f>
              <c:numCache>
                <c:ptCount val="6"/>
                <c:pt idx="0">
                  <c:v>165</c:v>
                </c:pt>
                <c:pt idx="1">
                  <c:v>185</c:v>
                </c:pt>
                <c:pt idx="2">
                  <c:v>232</c:v>
                </c:pt>
                <c:pt idx="3">
                  <c:v>220</c:v>
                </c:pt>
                <c:pt idx="4">
                  <c:v>217</c:v>
                </c:pt>
                <c:pt idx="5">
                  <c:v>218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rekordy!$G$5</c:f>
              <c:strCache>
                <c:ptCount val="1"/>
                <c:pt idx="0">
                  <c:v>Mužík Michal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rekordy!$J$5:$O$5</c:f>
              <c:numCache>
                <c:ptCount val="6"/>
                <c:pt idx="0">
                  <c:v>174</c:v>
                </c:pt>
                <c:pt idx="1">
                  <c:v>189</c:v>
                </c:pt>
                <c:pt idx="2">
                  <c:v>201</c:v>
                </c:pt>
                <c:pt idx="3">
                  <c:v>151</c:v>
                </c:pt>
                <c:pt idx="4">
                  <c:v>154</c:v>
                </c:pt>
                <c:pt idx="5">
                  <c:v>184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rekordy!$G$6</c:f>
              <c:strCache>
                <c:ptCount val="1"/>
                <c:pt idx="0">
                  <c:v>Pobuda Zdeněk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rekordy!$J$6:$O$6</c:f>
              <c:numCache>
                <c:ptCount val="6"/>
                <c:pt idx="0">
                  <c:v>146</c:v>
                </c:pt>
                <c:pt idx="1">
                  <c:v>171</c:v>
                </c:pt>
                <c:pt idx="2">
                  <c:v>221</c:v>
                </c:pt>
                <c:pt idx="3">
                  <c:v>172</c:v>
                </c:pt>
                <c:pt idx="4">
                  <c:v>150</c:v>
                </c:pt>
                <c:pt idx="5">
                  <c:v>179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rekordy!$G$7</c:f>
              <c:strCache>
                <c:ptCount val="1"/>
                <c:pt idx="0">
                  <c:v>Josef Čepelák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rekordy!$J$7:$O$7</c:f>
              <c:numCache>
                <c:ptCount val="6"/>
                <c:pt idx="0">
                  <c:v>201</c:v>
                </c:pt>
                <c:pt idx="1">
                  <c:v>151</c:v>
                </c:pt>
                <c:pt idx="2">
                  <c:v>199</c:v>
                </c:pt>
                <c:pt idx="3">
                  <c:v>190</c:v>
                </c:pt>
                <c:pt idx="4">
                  <c:v>188</c:v>
                </c:pt>
                <c:pt idx="5">
                  <c:v>194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rekordy!$G$8</c:f>
              <c:strCache>
                <c:ptCount val="1"/>
                <c:pt idx="0">
                  <c:v>Kožíšková Květoslava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rekordy!$J$8:$O$8</c:f>
              <c:numCache>
                <c:ptCount val="6"/>
                <c:pt idx="0">
                  <c:v>148</c:v>
                </c:pt>
                <c:pt idx="1">
                  <c:v>103</c:v>
                </c:pt>
                <c:pt idx="2">
                  <c:v>124</c:v>
                </c:pt>
                <c:pt idx="3">
                  <c:v>126</c:v>
                </c:pt>
                <c:pt idx="4">
                  <c:v>184</c:v>
                </c:pt>
                <c:pt idx="5">
                  <c:v>121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rekordy!$G$9</c:f>
              <c:strCache>
                <c:ptCount val="1"/>
                <c:pt idx="0">
                  <c:v>Mrviš Dušan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rekordy!$J$9:$O$9</c:f>
              <c:numCache>
                <c:ptCount val="6"/>
                <c:pt idx="0">
                  <c:v>148</c:v>
                </c:pt>
                <c:pt idx="1">
                  <c:v>157</c:v>
                </c:pt>
                <c:pt idx="2">
                  <c:v>160</c:v>
                </c:pt>
                <c:pt idx="3">
                  <c:v>154</c:v>
                </c:pt>
                <c:pt idx="4">
                  <c:v>137</c:v>
                </c:pt>
                <c:pt idx="5">
                  <c:v>143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rekordy!$G$10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rekordy!$J$10:$O$10</c:f>
              <c:numCache>
                <c:ptCount val="6"/>
              </c:numCache>
            </c:numRef>
          </c:val>
          <c:smooth val="1"/>
        </c:ser>
        <c:ser>
          <c:idx val="7"/>
          <c:order val="7"/>
          <c:tx>
            <c:strRef>
              <c:f>rekordy!$G$11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rekordy!$J$11:$O$11</c:f>
              <c:numCache>
                <c:ptCount val="6"/>
              </c:numCache>
            </c:numRef>
          </c:val>
          <c:smooth val="1"/>
        </c:ser>
        <c:ser>
          <c:idx val="8"/>
          <c:order val="8"/>
          <c:tx>
            <c:strRef>
              <c:f>rekordy!$G$12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rekordy!$J$12:$O$12</c:f>
              <c:numCache>
                <c:ptCount val="6"/>
              </c:numCache>
            </c:numRef>
          </c:val>
          <c:smooth val="1"/>
        </c:ser>
        <c:axId val="48931997"/>
        <c:axId val="37734790"/>
      </c:lineChart>
      <c:catAx>
        <c:axId val="4893199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cross"/>
        <c:tickLblPos val="nextTo"/>
        <c:crossAx val="37734790"/>
        <c:crosses val="autoZero"/>
        <c:auto val="1"/>
        <c:lblOffset val="100"/>
        <c:noMultiLvlLbl val="0"/>
      </c:catAx>
      <c:valAx>
        <c:axId val="37734790"/>
        <c:scaling>
          <c:orientation val="minMax"/>
          <c:max val="250"/>
          <c:min val="9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crossAx val="4893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47625</xdr:rowOff>
    </xdr:from>
    <xdr:to>
      <xdr:col>6</xdr:col>
      <xdr:colOff>666750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524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9525</xdr:rowOff>
    </xdr:from>
    <xdr:to>
      <xdr:col>17</xdr:col>
      <xdr:colOff>209550</xdr:colOff>
      <xdr:row>1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66675"/>
          <a:ext cx="1000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38100</xdr:rowOff>
    </xdr:from>
    <xdr:to>
      <xdr:col>20</xdr:col>
      <xdr:colOff>9525</xdr:colOff>
      <xdr:row>1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3810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showGridLines="0" showRowColHeaders="0" tabSelected="1" zoomScale="170" zoomScaleNormal="170" workbookViewId="0" topLeftCell="A1">
      <selection activeCell="D9" sqref="D9"/>
    </sheetView>
  </sheetViews>
  <sheetFormatPr defaultColWidth="9.140625" defaultRowHeight="12.75"/>
  <cols>
    <col min="1" max="1" width="1.7109375" style="15" customWidth="1"/>
    <col min="2" max="2" width="6.140625" style="15" customWidth="1"/>
    <col min="3" max="3" width="5.8515625" style="15" customWidth="1"/>
    <col min="4" max="4" width="2.140625" style="15" customWidth="1"/>
    <col min="5" max="5" width="6.00390625" style="15" hidden="1" customWidth="1"/>
    <col min="6" max="6" width="7.140625" style="15" hidden="1" customWidth="1"/>
    <col min="7" max="7" width="13.7109375" style="15" bestFit="1" customWidth="1"/>
    <col min="8" max="8" width="8.140625" style="15" customWidth="1"/>
    <col min="9" max="9" width="7.57421875" style="15" customWidth="1"/>
    <col min="10" max="15" width="4.7109375" style="15" customWidth="1"/>
    <col min="16" max="17" width="6.140625" style="15" customWidth="1"/>
    <col min="18" max="18" width="5.140625" style="15" bestFit="1" customWidth="1"/>
    <col min="19" max="19" width="1.7109375" style="15" customWidth="1"/>
    <col min="20" max="21" width="5.7109375" style="15" customWidth="1"/>
    <col min="22" max="22" width="5.7109375" style="15" hidden="1" customWidth="1"/>
    <col min="23" max="23" width="5.7109375" style="15" customWidth="1"/>
    <col min="24" max="25" width="5.7109375" style="15" hidden="1" customWidth="1"/>
    <col min="26" max="16384" width="9.140625" style="15" customWidth="1"/>
  </cols>
  <sheetData>
    <row r="1" spans="1:19" ht="4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3" ht="36" customHeight="1" thickBot="1">
      <c r="A2" s="4"/>
      <c r="B2" s="16"/>
      <c r="C2" s="17"/>
      <c r="D2" s="17"/>
      <c r="E2" s="17"/>
      <c r="F2" s="17"/>
      <c r="G2" s="17"/>
      <c r="H2" s="43">
        <v>41108</v>
      </c>
      <c r="I2" s="43"/>
      <c r="J2" s="43"/>
      <c r="K2" s="44" t="s">
        <v>9</v>
      </c>
      <c r="L2" s="44"/>
      <c r="M2" s="44"/>
      <c r="N2" s="44"/>
      <c r="O2" s="44"/>
      <c r="P2" s="44"/>
      <c r="Q2" s="44"/>
      <c r="R2" s="45"/>
      <c r="S2" s="4"/>
      <c r="U2" s="46" t="s">
        <v>21</v>
      </c>
      <c r="V2" s="47"/>
      <c r="W2" s="47"/>
    </row>
    <row r="3" spans="1:25" s="20" customFormat="1" ht="30" customHeight="1">
      <c r="A3" s="18"/>
      <c r="B3" s="11" t="s">
        <v>15</v>
      </c>
      <c r="C3" s="12" t="s">
        <v>16</v>
      </c>
      <c r="D3" s="30" t="s">
        <v>20</v>
      </c>
      <c r="E3" s="27" t="s">
        <v>18</v>
      </c>
      <c r="F3" s="27" t="s">
        <v>19</v>
      </c>
      <c r="G3" s="3" t="s">
        <v>0</v>
      </c>
      <c r="H3" s="39" t="s">
        <v>24</v>
      </c>
      <c r="I3" s="37" t="s">
        <v>8</v>
      </c>
      <c r="J3" s="13" t="s">
        <v>1</v>
      </c>
      <c r="K3" s="13" t="s">
        <v>2</v>
      </c>
      <c r="L3" s="13" t="s">
        <v>3</v>
      </c>
      <c r="M3" s="13" t="s">
        <v>4</v>
      </c>
      <c r="N3" s="13" t="s">
        <v>5</v>
      </c>
      <c r="O3" s="13" t="s">
        <v>6</v>
      </c>
      <c r="P3" s="40" t="s">
        <v>25</v>
      </c>
      <c r="Q3" s="41" t="s">
        <v>10</v>
      </c>
      <c r="R3" s="42" t="s">
        <v>7</v>
      </c>
      <c r="S3" s="18"/>
      <c r="T3" s="19" t="s">
        <v>17</v>
      </c>
      <c r="U3" s="19" t="s">
        <v>11</v>
      </c>
      <c r="V3" s="19" t="s">
        <v>13</v>
      </c>
      <c r="W3" s="19" t="s">
        <v>12</v>
      </c>
      <c r="X3" s="19" t="s">
        <v>13</v>
      </c>
      <c r="Y3" s="19" t="s">
        <v>14</v>
      </c>
    </row>
    <row r="4" spans="1:25" ht="12.75">
      <c r="A4" s="4"/>
      <c r="B4" s="1">
        <f aca="true" t="shared" si="0" ref="B4:B15">IF(I4&lt;&gt;"-",RANK(E4,$E$4:$E$15),"")</f>
        <v>1</v>
      </c>
      <c r="C4" s="6">
        <f aca="true" t="shared" si="1" ref="C4:C15">IF(I4&lt;&gt;"-",RANK(F4,$F$4:$F$15),"")</f>
        <v>2</v>
      </c>
      <c r="D4" s="31"/>
      <c r="E4" s="28">
        <f aca="true" t="shared" si="2" ref="E4:E15">IF(D4&lt;&gt;"x",+P4,0)</f>
        <v>1237</v>
      </c>
      <c r="F4" s="29">
        <f aca="true" t="shared" si="3" ref="F4:F15">IF(D4&lt;&gt;"x",+T4,-301)</f>
        <v>-1.9533333333333474</v>
      </c>
      <c r="G4" s="35" t="s">
        <v>27</v>
      </c>
      <c r="H4" s="34">
        <v>208.12</v>
      </c>
      <c r="I4" s="8">
        <f aca="true" t="shared" si="4" ref="I4:I15">IF(J4&lt;&gt;0,AVERAGE(J4:O4),"-")</f>
        <v>206.16666666666666</v>
      </c>
      <c r="J4" s="2">
        <v>165</v>
      </c>
      <c r="K4" s="2">
        <v>185</v>
      </c>
      <c r="L4" s="2">
        <v>232</v>
      </c>
      <c r="M4" s="2">
        <v>220</v>
      </c>
      <c r="N4" s="2">
        <v>217</v>
      </c>
      <c r="O4" s="2">
        <v>218</v>
      </c>
      <c r="P4" s="24">
        <f aca="true" t="shared" si="5" ref="P4:P15">SUM(J4:O4)</f>
        <v>1237</v>
      </c>
      <c r="Q4" s="9">
        <f aca="true" t="shared" si="6" ref="Q4:Q15">IF(Y4&gt;0,Y4,"")</f>
        <v>655</v>
      </c>
      <c r="R4" s="38">
        <f aca="true" t="shared" si="7" ref="R4:R15">MAX(J4:O4)</f>
        <v>232</v>
      </c>
      <c r="S4" s="4"/>
      <c r="T4" s="22">
        <f aca="true" t="shared" si="8" ref="T4:T15">IF(I4&lt;&gt;"-",+I4-H4,0)</f>
        <v>-1.9533333333333474</v>
      </c>
      <c r="U4" s="32">
        <f aca="true" t="shared" si="9" ref="U4:U15">IF(V4=3,SUM(J4:L4),"")</f>
        <v>582</v>
      </c>
      <c r="V4" s="32">
        <f aca="true" t="shared" si="10" ref="V4:V15">COUNT(J4:L4)</f>
        <v>3</v>
      </c>
      <c r="W4" s="32">
        <f aca="true" t="shared" si="11" ref="W4:W15">IF(X4=3,SUM(M4:O4),"")</f>
        <v>655</v>
      </c>
      <c r="X4" s="23">
        <f aca="true" t="shared" si="12" ref="X4:X15">COUNT(M4:O4)</f>
        <v>3</v>
      </c>
      <c r="Y4" s="23">
        <f aca="true" t="shared" si="13" ref="Y4:Y15">IF(U4&gt;W4,U4,W4)</f>
        <v>655</v>
      </c>
    </row>
    <row r="5" spans="1:25" ht="12.75">
      <c r="A5" s="4"/>
      <c r="B5" s="1">
        <f t="shared" si="0"/>
        <v>3</v>
      </c>
      <c r="C5" s="6">
        <f t="shared" si="1"/>
        <v>5</v>
      </c>
      <c r="D5" s="31"/>
      <c r="E5" s="28">
        <f t="shared" si="2"/>
        <v>1053</v>
      </c>
      <c r="F5" s="29">
        <f t="shared" si="3"/>
        <v>-28.620000000000005</v>
      </c>
      <c r="G5" s="35" t="s">
        <v>23</v>
      </c>
      <c r="H5" s="34">
        <v>204.12</v>
      </c>
      <c r="I5" s="8">
        <f t="shared" si="4"/>
        <v>175.5</v>
      </c>
      <c r="J5" s="2">
        <v>174</v>
      </c>
      <c r="K5" s="2">
        <v>189</v>
      </c>
      <c r="L5" s="2">
        <v>201</v>
      </c>
      <c r="M5" s="2">
        <v>151</v>
      </c>
      <c r="N5" s="2">
        <v>154</v>
      </c>
      <c r="O5" s="2">
        <v>184</v>
      </c>
      <c r="P5" s="24">
        <f t="shared" si="5"/>
        <v>1053</v>
      </c>
      <c r="Q5" s="9">
        <f t="shared" si="6"/>
        <v>564</v>
      </c>
      <c r="R5" s="38">
        <f t="shared" si="7"/>
        <v>201</v>
      </c>
      <c r="S5" s="4"/>
      <c r="T5" s="22">
        <f t="shared" si="8"/>
        <v>-28.620000000000005</v>
      </c>
      <c r="U5" s="32">
        <f t="shared" si="9"/>
        <v>564</v>
      </c>
      <c r="V5" s="32">
        <f t="shared" si="10"/>
        <v>3</v>
      </c>
      <c r="W5" s="32">
        <f t="shared" si="11"/>
        <v>489</v>
      </c>
      <c r="X5" s="23">
        <f t="shared" si="12"/>
        <v>3</v>
      </c>
      <c r="Y5" s="23">
        <f t="shared" si="13"/>
        <v>564</v>
      </c>
    </row>
    <row r="6" spans="1:25" ht="12.75">
      <c r="A6" s="4"/>
      <c r="B6" s="1">
        <f t="shared" si="0"/>
        <v>4</v>
      </c>
      <c r="C6" s="6">
        <f t="shared" si="1"/>
        <v>3</v>
      </c>
      <c r="D6" s="31"/>
      <c r="E6" s="28">
        <f t="shared" si="2"/>
        <v>1039</v>
      </c>
      <c r="F6" s="29">
        <f t="shared" si="3"/>
        <v>-13.833333333333343</v>
      </c>
      <c r="G6" s="36" t="s">
        <v>26</v>
      </c>
      <c r="H6" s="34">
        <v>187</v>
      </c>
      <c r="I6" s="8">
        <f t="shared" si="4"/>
        <v>173.16666666666666</v>
      </c>
      <c r="J6" s="2">
        <v>146</v>
      </c>
      <c r="K6" s="2">
        <v>171</v>
      </c>
      <c r="L6" s="2">
        <v>221</v>
      </c>
      <c r="M6" s="2">
        <v>172</v>
      </c>
      <c r="N6" s="2">
        <v>150</v>
      </c>
      <c r="O6" s="2">
        <v>179</v>
      </c>
      <c r="P6" s="24">
        <f t="shared" si="5"/>
        <v>1039</v>
      </c>
      <c r="Q6" s="9">
        <f t="shared" si="6"/>
        <v>538</v>
      </c>
      <c r="R6" s="38">
        <f t="shared" si="7"/>
        <v>221</v>
      </c>
      <c r="S6" s="4"/>
      <c r="T6" s="22">
        <f t="shared" si="8"/>
        <v>-13.833333333333343</v>
      </c>
      <c r="U6" s="32">
        <f t="shared" si="9"/>
        <v>538</v>
      </c>
      <c r="V6" s="32">
        <f t="shared" si="10"/>
        <v>3</v>
      </c>
      <c r="W6" s="32">
        <f t="shared" si="11"/>
        <v>501</v>
      </c>
      <c r="X6" s="23">
        <f t="shared" si="12"/>
        <v>3</v>
      </c>
      <c r="Y6" s="23">
        <f t="shared" si="13"/>
        <v>538</v>
      </c>
    </row>
    <row r="7" spans="1:25" ht="12.75">
      <c r="A7" s="4"/>
      <c r="B7" s="1">
        <f t="shared" si="0"/>
        <v>2</v>
      </c>
      <c r="C7" s="6">
        <f t="shared" si="1"/>
        <v>1</v>
      </c>
      <c r="D7" s="31"/>
      <c r="E7" s="28">
        <f t="shared" si="2"/>
        <v>1123</v>
      </c>
      <c r="F7" s="29">
        <f t="shared" si="3"/>
        <v>2.596666666666664</v>
      </c>
      <c r="G7" s="35" t="s">
        <v>28</v>
      </c>
      <c r="H7" s="34">
        <v>184.57</v>
      </c>
      <c r="I7" s="8">
        <f t="shared" si="4"/>
        <v>187.16666666666666</v>
      </c>
      <c r="J7" s="2">
        <v>201</v>
      </c>
      <c r="K7" s="2">
        <v>151</v>
      </c>
      <c r="L7" s="2">
        <v>199</v>
      </c>
      <c r="M7" s="2">
        <v>190</v>
      </c>
      <c r="N7" s="2">
        <v>188</v>
      </c>
      <c r="O7" s="2">
        <v>194</v>
      </c>
      <c r="P7" s="24">
        <f t="shared" si="5"/>
        <v>1123</v>
      </c>
      <c r="Q7" s="9">
        <f t="shared" si="6"/>
        <v>572</v>
      </c>
      <c r="R7" s="38">
        <f t="shared" si="7"/>
        <v>201</v>
      </c>
      <c r="S7" s="4"/>
      <c r="T7" s="22">
        <f t="shared" si="8"/>
        <v>2.596666666666664</v>
      </c>
      <c r="U7" s="32">
        <f t="shared" si="9"/>
        <v>551</v>
      </c>
      <c r="V7" s="32">
        <f t="shared" si="10"/>
        <v>3</v>
      </c>
      <c r="W7" s="32">
        <f t="shared" si="11"/>
        <v>572</v>
      </c>
      <c r="X7" s="23">
        <f t="shared" si="12"/>
        <v>3</v>
      </c>
      <c r="Y7" s="23">
        <f t="shared" si="13"/>
        <v>572</v>
      </c>
    </row>
    <row r="8" spans="1:25" ht="12.75">
      <c r="A8" s="4"/>
      <c r="B8" s="1">
        <f t="shared" si="0"/>
        <v>6</v>
      </c>
      <c r="C8" s="6">
        <f t="shared" si="1"/>
        <v>6</v>
      </c>
      <c r="D8" s="31"/>
      <c r="E8" s="28">
        <f t="shared" si="2"/>
        <v>806</v>
      </c>
      <c r="F8" s="29">
        <f t="shared" si="3"/>
        <v>-35.47666666666666</v>
      </c>
      <c r="G8" s="36" t="s">
        <v>22</v>
      </c>
      <c r="H8" s="34">
        <v>169.81</v>
      </c>
      <c r="I8" s="8">
        <f t="shared" si="4"/>
        <v>134.33333333333334</v>
      </c>
      <c r="J8" s="2">
        <v>148</v>
      </c>
      <c r="K8" s="2">
        <v>103</v>
      </c>
      <c r="L8" s="2">
        <v>124</v>
      </c>
      <c r="M8" s="2">
        <v>126</v>
      </c>
      <c r="N8" s="2">
        <v>184</v>
      </c>
      <c r="O8" s="2">
        <v>121</v>
      </c>
      <c r="P8" s="24">
        <f t="shared" si="5"/>
        <v>806</v>
      </c>
      <c r="Q8" s="9">
        <f t="shared" si="6"/>
        <v>431</v>
      </c>
      <c r="R8" s="38">
        <f t="shared" si="7"/>
        <v>184</v>
      </c>
      <c r="S8" s="4"/>
      <c r="T8" s="22">
        <f t="shared" si="8"/>
        <v>-35.47666666666666</v>
      </c>
      <c r="U8" s="32">
        <f t="shared" si="9"/>
        <v>375</v>
      </c>
      <c r="V8" s="32">
        <f t="shared" si="10"/>
        <v>3</v>
      </c>
      <c r="W8" s="32">
        <f t="shared" si="11"/>
        <v>431</v>
      </c>
      <c r="X8" s="23">
        <f t="shared" si="12"/>
        <v>3</v>
      </c>
      <c r="Y8" s="23">
        <f t="shared" si="13"/>
        <v>431</v>
      </c>
    </row>
    <row r="9" spans="1:25" ht="12.75">
      <c r="A9" s="4"/>
      <c r="B9" s="1">
        <f t="shared" si="0"/>
        <v>5</v>
      </c>
      <c r="C9" s="6">
        <f t="shared" si="1"/>
        <v>4</v>
      </c>
      <c r="D9" s="31"/>
      <c r="E9" s="28">
        <f t="shared" si="2"/>
        <v>899</v>
      </c>
      <c r="F9" s="29">
        <f t="shared" si="3"/>
        <v>-17.916666666666657</v>
      </c>
      <c r="G9" s="36" t="s">
        <v>29</v>
      </c>
      <c r="H9" s="34">
        <v>167.75</v>
      </c>
      <c r="I9" s="8">
        <f t="shared" si="4"/>
        <v>149.83333333333334</v>
      </c>
      <c r="J9" s="2">
        <v>148</v>
      </c>
      <c r="K9" s="2">
        <v>157</v>
      </c>
      <c r="L9" s="2">
        <v>160</v>
      </c>
      <c r="M9" s="2">
        <v>154</v>
      </c>
      <c r="N9" s="2">
        <v>137</v>
      </c>
      <c r="O9" s="2">
        <v>143</v>
      </c>
      <c r="P9" s="24">
        <f t="shared" si="5"/>
        <v>899</v>
      </c>
      <c r="Q9" s="9">
        <f t="shared" si="6"/>
        <v>465</v>
      </c>
      <c r="R9" s="38">
        <f t="shared" si="7"/>
        <v>160</v>
      </c>
      <c r="S9" s="4"/>
      <c r="T9" s="22">
        <f t="shared" si="8"/>
        <v>-17.916666666666657</v>
      </c>
      <c r="U9" s="32">
        <f t="shared" si="9"/>
        <v>465</v>
      </c>
      <c r="V9" s="32">
        <f t="shared" si="10"/>
        <v>3</v>
      </c>
      <c r="W9" s="32">
        <f t="shared" si="11"/>
        <v>434</v>
      </c>
      <c r="X9" s="23">
        <f t="shared" si="12"/>
        <v>3</v>
      </c>
      <c r="Y9" s="23">
        <f t="shared" si="13"/>
        <v>465</v>
      </c>
    </row>
    <row r="10" spans="1:25" ht="12.75">
      <c r="A10" s="4"/>
      <c r="B10" s="1">
        <f t="shared" si="0"/>
      </c>
      <c r="C10" s="6">
        <f t="shared" si="1"/>
      </c>
      <c r="D10" s="31" t="s">
        <v>20</v>
      </c>
      <c r="E10" s="28">
        <f t="shared" si="2"/>
        <v>0</v>
      </c>
      <c r="F10" s="29">
        <f t="shared" si="3"/>
        <v>-301</v>
      </c>
      <c r="G10" s="35"/>
      <c r="H10" s="34"/>
      <c r="I10" s="8" t="str">
        <f t="shared" si="4"/>
        <v>-</v>
      </c>
      <c r="J10" s="2"/>
      <c r="K10" s="2"/>
      <c r="L10" s="2"/>
      <c r="M10" s="2"/>
      <c r="N10" s="2"/>
      <c r="O10" s="2"/>
      <c r="P10" s="24">
        <f t="shared" si="5"/>
        <v>0</v>
      </c>
      <c r="Q10" s="9">
        <f t="shared" si="6"/>
      </c>
      <c r="R10" s="38">
        <f t="shared" si="7"/>
        <v>0</v>
      </c>
      <c r="S10" s="4"/>
      <c r="T10" s="22">
        <f t="shared" si="8"/>
        <v>0</v>
      </c>
      <c r="U10" s="32">
        <f t="shared" si="9"/>
      </c>
      <c r="V10" s="32">
        <f t="shared" si="10"/>
        <v>0</v>
      </c>
      <c r="W10" s="32">
        <f t="shared" si="11"/>
      </c>
      <c r="X10" s="23">
        <f t="shared" si="12"/>
        <v>0</v>
      </c>
      <c r="Y10" s="23">
        <f t="shared" si="13"/>
      </c>
    </row>
    <row r="11" spans="1:25" ht="12.75">
      <c r="A11" s="4"/>
      <c r="B11" s="1">
        <f t="shared" si="0"/>
      </c>
      <c r="C11" s="6">
        <f t="shared" si="1"/>
      </c>
      <c r="D11" s="31" t="s">
        <v>20</v>
      </c>
      <c r="E11" s="28">
        <f t="shared" si="2"/>
        <v>0</v>
      </c>
      <c r="F11" s="29">
        <f t="shared" si="3"/>
        <v>-301</v>
      </c>
      <c r="G11" s="35"/>
      <c r="H11" s="34"/>
      <c r="I11" s="8" t="str">
        <f t="shared" si="4"/>
        <v>-</v>
      </c>
      <c r="J11" s="2"/>
      <c r="K11" s="2"/>
      <c r="L11" s="2"/>
      <c r="M11" s="2"/>
      <c r="N11" s="2"/>
      <c r="O11" s="2"/>
      <c r="P11" s="24">
        <f t="shared" si="5"/>
        <v>0</v>
      </c>
      <c r="Q11" s="9">
        <f t="shared" si="6"/>
      </c>
      <c r="R11" s="38">
        <f t="shared" si="7"/>
        <v>0</v>
      </c>
      <c r="S11" s="4"/>
      <c r="T11" s="22">
        <f t="shared" si="8"/>
        <v>0</v>
      </c>
      <c r="U11" s="32">
        <f t="shared" si="9"/>
      </c>
      <c r="V11" s="32">
        <f t="shared" si="10"/>
        <v>0</v>
      </c>
      <c r="W11" s="32">
        <f t="shared" si="11"/>
      </c>
      <c r="X11" s="23">
        <f t="shared" si="12"/>
        <v>0</v>
      </c>
      <c r="Y11" s="23">
        <f t="shared" si="13"/>
      </c>
    </row>
    <row r="12" spans="1:25" ht="12.75">
      <c r="A12" s="4"/>
      <c r="B12" s="1">
        <f t="shared" si="0"/>
      </c>
      <c r="C12" s="6">
        <f t="shared" si="1"/>
      </c>
      <c r="D12" s="31" t="s">
        <v>20</v>
      </c>
      <c r="E12" s="28">
        <f t="shared" si="2"/>
        <v>0</v>
      </c>
      <c r="F12" s="29">
        <f t="shared" si="3"/>
        <v>-301</v>
      </c>
      <c r="G12" s="35"/>
      <c r="H12" s="34"/>
      <c r="I12" s="8" t="str">
        <f t="shared" si="4"/>
        <v>-</v>
      </c>
      <c r="J12" s="2"/>
      <c r="K12" s="2"/>
      <c r="L12" s="2"/>
      <c r="M12" s="2"/>
      <c r="N12" s="2"/>
      <c r="O12" s="2"/>
      <c r="P12" s="24">
        <f t="shared" si="5"/>
        <v>0</v>
      </c>
      <c r="Q12" s="9">
        <f t="shared" si="6"/>
      </c>
      <c r="R12" s="38">
        <f t="shared" si="7"/>
        <v>0</v>
      </c>
      <c r="S12" s="4"/>
      <c r="T12" s="22">
        <f t="shared" si="8"/>
        <v>0</v>
      </c>
      <c r="U12" s="32">
        <f t="shared" si="9"/>
      </c>
      <c r="V12" s="32">
        <f t="shared" si="10"/>
        <v>0</v>
      </c>
      <c r="W12" s="32">
        <f t="shared" si="11"/>
      </c>
      <c r="X12" s="23">
        <f t="shared" si="12"/>
        <v>0</v>
      </c>
      <c r="Y12" s="23">
        <f t="shared" si="13"/>
      </c>
    </row>
    <row r="13" spans="1:25" ht="12.75">
      <c r="A13" s="4"/>
      <c r="B13" s="1">
        <f t="shared" si="0"/>
      </c>
      <c r="C13" s="6">
        <f t="shared" si="1"/>
      </c>
      <c r="D13" s="31" t="s">
        <v>20</v>
      </c>
      <c r="E13" s="28">
        <f t="shared" si="2"/>
        <v>0</v>
      </c>
      <c r="F13" s="29">
        <f t="shared" si="3"/>
        <v>-301</v>
      </c>
      <c r="G13" s="35"/>
      <c r="H13" s="34"/>
      <c r="I13" s="8" t="str">
        <f>IF(J13&lt;&gt;0,AVERAGE(J13:O13),"-")</f>
        <v>-</v>
      </c>
      <c r="J13" s="2"/>
      <c r="K13" s="2"/>
      <c r="L13" s="2"/>
      <c r="M13" s="2"/>
      <c r="N13" s="2"/>
      <c r="O13" s="2"/>
      <c r="P13" s="24">
        <f t="shared" si="5"/>
        <v>0</v>
      </c>
      <c r="Q13" s="9">
        <f t="shared" si="6"/>
      </c>
      <c r="R13" s="38">
        <f t="shared" si="7"/>
        <v>0</v>
      </c>
      <c r="S13" s="4"/>
      <c r="T13" s="22">
        <f>IF(I13&lt;&gt;"-",+I13-H13,0)</f>
        <v>0</v>
      </c>
      <c r="U13" s="32">
        <f t="shared" si="9"/>
      </c>
      <c r="V13" s="32">
        <f t="shared" si="10"/>
        <v>0</v>
      </c>
      <c r="W13" s="32">
        <f t="shared" si="11"/>
      </c>
      <c r="X13" s="23">
        <f t="shared" si="12"/>
        <v>0</v>
      </c>
      <c r="Y13" s="23">
        <f t="shared" si="13"/>
      </c>
    </row>
    <row r="14" spans="1:25" ht="12.75">
      <c r="A14" s="4"/>
      <c r="B14" s="1">
        <f t="shared" si="0"/>
      </c>
      <c r="C14" s="6">
        <f t="shared" si="1"/>
      </c>
      <c r="D14" s="31" t="s">
        <v>20</v>
      </c>
      <c r="E14" s="28">
        <f t="shared" si="2"/>
        <v>0</v>
      </c>
      <c r="F14" s="29">
        <f t="shared" si="3"/>
        <v>-301</v>
      </c>
      <c r="G14" s="35"/>
      <c r="H14" s="34"/>
      <c r="I14" s="8" t="str">
        <f t="shared" si="4"/>
        <v>-</v>
      </c>
      <c r="J14" s="2"/>
      <c r="K14" s="2"/>
      <c r="L14" s="2"/>
      <c r="M14" s="2"/>
      <c r="N14" s="2"/>
      <c r="O14" s="2"/>
      <c r="P14" s="24">
        <f t="shared" si="5"/>
        <v>0</v>
      </c>
      <c r="Q14" s="9">
        <f t="shared" si="6"/>
      </c>
      <c r="R14" s="38">
        <f t="shared" si="7"/>
        <v>0</v>
      </c>
      <c r="S14" s="4"/>
      <c r="T14" s="22">
        <f t="shared" si="8"/>
        <v>0</v>
      </c>
      <c r="U14" s="32">
        <f t="shared" si="9"/>
      </c>
      <c r="V14" s="32">
        <f t="shared" si="10"/>
        <v>0</v>
      </c>
      <c r="W14" s="32">
        <f t="shared" si="11"/>
      </c>
      <c r="X14" s="23">
        <f t="shared" si="12"/>
        <v>0</v>
      </c>
      <c r="Y14" s="23">
        <f t="shared" si="13"/>
      </c>
    </row>
    <row r="15" spans="1:25" ht="12.75">
      <c r="A15" s="4"/>
      <c r="B15" s="1">
        <f t="shared" si="0"/>
      </c>
      <c r="C15" s="6">
        <f t="shared" si="1"/>
      </c>
      <c r="D15" s="31" t="s">
        <v>20</v>
      </c>
      <c r="E15" s="28">
        <f t="shared" si="2"/>
        <v>0</v>
      </c>
      <c r="F15" s="29">
        <f t="shared" si="3"/>
        <v>-301</v>
      </c>
      <c r="G15" s="35"/>
      <c r="H15" s="34"/>
      <c r="I15" s="8" t="str">
        <f t="shared" si="4"/>
        <v>-</v>
      </c>
      <c r="J15" s="2"/>
      <c r="K15" s="2"/>
      <c r="L15" s="2"/>
      <c r="M15" s="2"/>
      <c r="N15" s="2"/>
      <c r="O15" s="2"/>
      <c r="P15" s="24">
        <f t="shared" si="5"/>
        <v>0</v>
      </c>
      <c r="Q15" s="9">
        <f t="shared" si="6"/>
      </c>
      <c r="R15" s="38">
        <f t="shared" si="7"/>
        <v>0</v>
      </c>
      <c r="S15" s="4"/>
      <c r="T15" s="22">
        <f t="shared" si="8"/>
        <v>0</v>
      </c>
      <c r="U15" s="32">
        <f t="shared" si="9"/>
      </c>
      <c r="V15" s="32">
        <f t="shared" si="10"/>
        <v>0</v>
      </c>
      <c r="W15" s="32">
        <f t="shared" si="11"/>
      </c>
      <c r="X15" s="23">
        <f t="shared" si="12"/>
        <v>0</v>
      </c>
      <c r="Y15" s="23">
        <f t="shared" si="13"/>
      </c>
    </row>
    <row r="16" spans="1:19" ht="12.7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14">
        <f>MAX(P4:P15)</f>
        <v>1237</v>
      </c>
      <c r="Q16" s="14">
        <f>MAX(Q4:Q15)</f>
        <v>655</v>
      </c>
      <c r="R16" s="14">
        <f>MAX(R4:R15)</f>
        <v>232</v>
      </c>
      <c r="S16" s="4"/>
    </row>
    <row r="17" spans="1:23" ht="12.75">
      <c r="A17" s="4"/>
      <c r="B17" s="25"/>
      <c r="C17" s="25"/>
      <c r="D17" s="25"/>
      <c r="E17" s="25"/>
      <c r="F17" s="25"/>
      <c r="G17" s="25"/>
      <c r="H17" s="3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6"/>
      <c r="V17" s="26"/>
      <c r="W17" s="26"/>
    </row>
    <row r="18" spans="1:1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ht="12.75">
      <c r="G19" s="21"/>
    </row>
  </sheetData>
  <sheetProtection sheet="1" objects="1" scenarios="1" selectLockedCells="1"/>
  <mergeCells count="3">
    <mergeCell ref="H2:J2"/>
    <mergeCell ref="K2:R2"/>
    <mergeCell ref="U2:W2"/>
  </mergeCells>
  <conditionalFormatting sqref="B4:F15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R4:R15">
    <cfRule type="cellIs" priority="4" dxfId="3" operator="equal" stopIfTrue="1">
      <formula>$R$16</formula>
    </cfRule>
  </conditionalFormatting>
  <conditionalFormatting sqref="T4:T15">
    <cfRule type="cellIs" priority="5" dxfId="4" operator="greaterThan" stopIfTrue="1">
      <formula>0</formula>
    </cfRule>
    <cfRule type="cellIs" priority="6" dxfId="5" operator="lessThan" stopIfTrue="1">
      <formula>0</formula>
    </cfRule>
  </conditionalFormatting>
  <conditionalFormatting sqref="Q4:Q15">
    <cfRule type="cellIs" priority="7" dxfId="3" operator="equal" stopIfTrue="1">
      <formula>$Q$16</formula>
    </cfRule>
  </conditionalFormatting>
  <conditionalFormatting sqref="P4:P15">
    <cfRule type="cellIs" priority="8" dxfId="3" operator="equal" stopIfTrue="1">
      <formula>$P$16</formula>
    </cfRule>
  </conditionalFormatting>
  <conditionalFormatting sqref="J4:O15">
    <cfRule type="cellIs" priority="9" dxfId="6" operator="greaterThanOrEqual" stopIfTrue="1">
      <formula>250</formula>
    </cfRule>
    <cfRule type="cellIs" priority="10" dxfId="7" operator="greaterThanOrEqual" stopIfTrue="1">
      <formula>220</formula>
    </cfRule>
    <cfRule type="cellIs" priority="11" dxfId="8" operator="greaterThanOrEqual" stopIfTrue="1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J16" sqref="J16"/>
    </sheetView>
  </sheetViews>
  <sheetFormatPr defaultColWidth="9.140625" defaultRowHeight="12.75"/>
  <cols>
    <col min="1" max="1" width="20.140625" style="0" customWidth="1"/>
    <col min="2" max="2" width="12.8515625" style="0" customWidth="1"/>
  </cols>
  <sheetData>
    <row r="1" spans="1:2" ht="12.75">
      <c r="A1" s="10">
        <f>+rekordy!H2</f>
        <v>41108</v>
      </c>
      <c r="B1" s="10" t="str">
        <f>+rekordy!K2</f>
        <v>Hon za REKordy</v>
      </c>
    </row>
    <row r="2" spans="1:7" ht="12.75">
      <c r="A2" s="7" t="str">
        <f>+rekordy!G4</f>
        <v>Lorenc Jaroslav</v>
      </c>
      <c r="B2" s="7">
        <f>+rekordy!J4</f>
        <v>165</v>
      </c>
      <c r="C2" s="7">
        <f>+rekordy!K4</f>
        <v>185</v>
      </c>
      <c r="D2" s="7">
        <f>+rekordy!L4</f>
        <v>232</v>
      </c>
      <c r="E2" s="7">
        <f>+rekordy!M4</f>
        <v>220</v>
      </c>
      <c r="F2" s="7">
        <f>+rekordy!N4</f>
        <v>217</v>
      </c>
      <c r="G2" s="7">
        <f>+rekordy!O4</f>
        <v>218</v>
      </c>
    </row>
    <row r="3" spans="1:7" ht="12.75">
      <c r="A3" s="7" t="str">
        <f>+rekordy!G5</f>
        <v>Mužík Michal</v>
      </c>
      <c r="B3" s="7">
        <f>+rekordy!J5</f>
        <v>174</v>
      </c>
      <c r="C3" s="7">
        <f>+rekordy!K5</f>
        <v>189</v>
      </c>
      <c r="D3" s="7">
        <f>+rekordy!L5</f>
        <v>201</v>
      </c>
      <c r="E3" s="7">
        <f>+rekordy!M5</f>
        <v>151</v>
      </c>
      <c r="F3" s="7">
        <f>+rekordy!N5</f>
        <v>154</v>
      </c>
      <c r="G3" s="7">
        <f>+rekordy!O5</f>
        <v>184</v>
      </c>
    </row>
    <row r="4" spans="1:7" ht="12.75">
      <c r="A4" s="7" t="str">
        <f>+rekordy!G6</f>
        <v>Pobuda Zdeněk</v>
      </c>
      <c r="B4" s="7">
        <f>+rekordy!J6</f>
        <v>146</v>
      </c>
      <c r="C4" s="7">
        <f>+rekordy!K6</f>
        <v>171</v>
      </c>
      <c r="D4" s="7">
        <f>+rekordy!L6</f>
        <v>221</v>
      </c>
      <c r="E4" s="7">
        <f>+rekordy!M6</f>
        <v>172</v>
      </c>
      <c r="F4" s="7">
        <f>+rekordy!N6</f>
        <v>150</v>
      </c>
      <c r="G4" s="7">
        <f>+rekordy!O6</f>
        <v>179</v>
      </c>
    </row>
    <row r="5" spans="1:7" ht="12.75">
      <c r="A5" s="7" t="str">
        <f>+rekordy!G7</f>
        <v>Josef Čepelák</v>
      </c>
      <c r="B5" s="7">
        <f>+rekordy!J7</f>
        <v>201</v>
      </c>
      <c r="C5" s="7">
        <f>+rekordy!K7</f>
        <v>151</v>
      </c>
      <c r="D5" s="7">
        <f>+rekordy!L7</f>
        <v>199</v>
      </c>
      <c r="E5" s="7">
        <f>+rekordy!M7</f>
        <v>190</v>
      </c>
      <c r="F5" s="7">
        <f>+rekordy!N7</f>
        <v>188</v>
      </c>
      <c r="G5" s="7">
        <f>+rekordy!O7</f>
        <v>194</v>
      </c>
    </row>
    <row r="6" spans="1:7" ht="12.75">
      <c r="A6" s="7" t="str">
        <f>+rekordy!G8</f>
        <v>Kožíšková Květoslava</v>
      </c>
      <c r="B6" s="7">
        <f>+rekordy!J8</f>
        <v>148</v>
      </c>
      <c r="C6" s="7">
        <f>+rekordy!K8</f>
        <v>103</v>
      </c>
      <c r="D6" s="7">
        <f>+rekordy!L8</f>
        <v>124</v>
      </c>
      <c r="E6" s="7">
        <f>+rekordy!M8</f>
        <v>126</v>
      </c>
      <c r="F6" s="7">
        <f>+rekordy!N8</f>
        <v>184</v>
      </c>
      <c r="G6" s="7">
        <f>+rekordy!O8</f>
        <v>121</v>
      </c>
    </row>
    <row r="7" spans="1:7" ht="12.75">
      <c r="A7" s="7" t="str">
        <f>+rekordy!G9</f>
        <v>Mrviš Dušan</v>
      </c>
      <c r="B7" s="7">
        <f>+rekordy!J9</f>
        <v>148</v>
      </c>
      <c r="C7" s="7">
        <f>+rekordy!K9</f>
        <v>157</v>
      </c>
      <c r="D7" s="7">
        <f>+rekordy!L9</f>
        <v>160</v>
      </c>
      <c r="E7" s="7">
        <f>+rekordy!M9</f>
        <v>154</v>
      </c>
      <c r="F7" s="7">
        <f>+rekordy!N9</f>
        <v>137</v>
      </c>
      <c r="G7" s="7">
        <f>+rekordy!O9</f>
        <v>143</v>
      </c>
    </row>
    <row r="8" spans="1:7" ht="12.75">
      <c r="A8" s="7">
        <f>+rekordy!G10</f>
        <v>0</v>
      </c>
      <c r="B8" s="7">
        <f>+rekordy!J10</f>
        <v>0</v>
      </c>
      <c r="C8" s="7">
        <f>+rekordy!K10</f>
        <v>0</v>
      </c>
      <c r="D8" s="7">
        <f>+rekordy!L10</f>
        <v>0</v>
      </c>
      <c r="E8" s="7">
        <f>+rekordy!M10</f>
        <v>0</v>
      </c>
      <c r="F8" s="7">
        <f>+rekordy!N10</f>
        <v>0</v>
      </c>
      <c r="G8" s="7">
        <f>+rekordy!O10</f>
        <v>0</v>
      </c>
    </row>
    <row r="9" spans="1:7" ht="12.75">
      <c r="A9" s="7">
        <f>+rekordy!G11</f>
        <v>0</v>
      </c>
      <c r="B9" s="7">
        <f>+rekordy!J11</f>
        <v>0</v>
      </c>
      <c r="C9" s="7">
        <f>+rekordy!K11</f>
        <v>0</v>
      </c>
      <c r="D9" s="7">
        <f>+rekordy!L11</f>
        <v>0</v>
      </c>
      <c r="E9" s="7">
        <f>+rekordy!M11</f>
        <v>0</v>
      </c>
      <c r="F9" s="7">
        <f>+rekordy!N11</f>
        <v>0</v>
      </c>
      <c r="G9" s="7">
        <f>+rekordy!O11</f>
        <v>0</v>
      </c>
    </row>
    <row r="10" spans="1:7" ht="12.75">
      <c r="A10" s="7">
        <f>+rekordy!G12</f>
        <v>0</v>
      </c>
      <c r="B10" s="7">
        <f>+rekordy!J12</f>
        <v>0</v>
      </c>
      <c r="C10" s="7">
        <f>+rekordy!K12</f>
        <v>0</v>
      </c>
      <c r="D10" s="7">
        <f>+rekordy!L12</f>
        <v>0</v>
      </c>
      <c r="E10" s="7">
        <f>+rekordy!M12</f>
        <v>0</v>
      </c>
      <c r="F10" s="7">
        <f>+rekordy!N12</f>
        <v>0</v>
      </c>
      <c r="G10" s="7">
        <f>+rekordy!O12</f>
        <v>0</v>
      </c>
    </row>
    <row r="11" spans="1:7" ht="12.75">
      <c r="A11" s="7">
        <f>+rekordy!G13</f>
        <v>0</v>
      </c>
      <c r="B11" s="7">
        <f>+rekordy!J13</f>
        <v>0</v>
      </c>
      <c r="C11" s="7">
        <f>+rekordy!K13</f>
        <v>0</v>
      </c>
      <c r="D11" s="7">
        <f>+rekordy!L13</f>
        <v>0</v>
      </c>
      <c r="E11" s="7">
        <f>+rekordy!M13</f>
        <v>0</v>
      </c>
      <c r="F11" s="7">
        <f>+rekordy!N13</f>
        <v>0</v>
      </c>
      <c r="G11" s="7">
        <f>+rekordy!O13</f>
        <v>0</v>
      </c>
    </row>
    <row r="12" spans="1:7" ht="12.75">
      <c r="A12" s="7">
        <f>+rekordy!G14</f>
        <v>0</v>
      </c>
      <c r="B12" s="7">
        <f>+rekordy!J14</f>
        <v>0</v>
      </c>
      <c r="C12" s="7">
        <f>+rekordy!K14</f>
        <v>0</v>
      </c>
      <c r="D12" s="7">
        <f>+rekordy!L14</f>
        <v>0</v>
      </c>
      <c r="E12" s="7">
        <f>+rekordy!M14</f>
        <v>0</v>
      </c>
      <c r="F12" s="7">
        <f>+rekordy!N14</f>
        <v>0</v>
      </c>
      <c r="G12" s="7">
        <f>+rekordy!O14</f>
        <v>0</v>
      </c>
    </row>
    <row r="13" spans="1:7" ht="12.75">
      <c r="A13" s="7">
        <f>+rekordy!G15</f>
        <v>0</v>
      </c>
      <c r="B13" s="7">
        <f>+rekordy!J15</f>
        <v>0</v>
      </c>
      <c r="C13" s="7">
        <f>+rekordy!K15</f>
        <v>0</v>
      </c>
      <c r="D13" s="7">
        <f>+rekordy!L15</f>
        <v>0</v>
      </c>
      <c r="E13" s="7">
        <f>+rekordy!M15</f>
        <v>0</v>
      </c>
      <c r="F13" s="7">
        <f>+rekordy!N15</f>
        <v>0</v>
      </c>
      <c r="G13" s="7">
        <f>+rekordy!O15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2012-01-16T17:51:34Z</cp:lastPrinted>
  <dcterms:created xsi:type="dcterms:W3CDTF">2011-04-04T11:51:45Z</dcterms:created>
  <dcterms:modified xsi:type="dcterms:W3CDTF">2012-07-18T16:59:12Z</dcterms:modified>
  <cp:category/>
  <cp:version/>
  <cp:contentType/>
  <cp:contentStatus/>
</cp:coreProperties>
</file>