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795" windowWidth="15480" windowHeight="11640" activeTab="0"/>
  </bookViews>
  <sheets>
    <sheet name="rekordy" sheetId="1" r:id="rId1"/>
    <sheet name="pro cba" sheetId="2" r:id="rId2"/>
  </sheets>
  <definedNames>
    <definedName name="seradit">'rekordy'!$B$3:$O$15</definedName>
  </definedNames>
  <calcPr fullCalcOnLoad="1"/>
</workbook>
</file>

<file path=xl/sharedStrings.xml><?xml version="1.0" encoding="utf-8"?>
<sst xmlns="http://schemas.openxmlformats.org/spreadsheetml/2006/main" count="40" uniqueCount="35">
  <si>
    <t>jméno</t>
  </si>
  <si>
    <t>1.hra</t>
  </si>
  <si>
    <t>2.hra</t>
  </si>
  <si>
    <t>3.hra</t>
  </si>
  <si>
    <t>4.hra</t>
  </si>
  <si>
    <t>5.hra</t>
  </si>
  <si>
    <t>6.hra</t>
  </si>
  <si>
    <t>MAX</t>
  </si>
  <si>
    <t>turnajový ČBA</t>
  </si>
  <si>
    <t>průměr
hranej</t>
  </si>
  <si>
    <t>Hon za REKordy</t>
  </si>
  <si>
    <t>TOP
3 hry</t>
  </si>
  <si>
    <t>1. tři</t>
  </si>
  <si>
    <t>2.tři</t>
  </si>
  <si>
    <t>počet</t>
  </si>
  <si>
    <t>lepší
3 hry</t>
  </si>
  <si>
    <t>pořadí
REKo</t>
  </si>
  <si>
    <t>pořadí
ESKo</t>
  </si>
  <si>
    <t>rozdíl
průměrů</t>
  </si>
  <si>
    <t>celkem
rekordy</t>
  </si>
  <si>
    <t>reko</t>
  </si>
  <si>
    <t>esko</t>
  </si>
  <si>
    <t>x</t>
  </si>
  <si>
    <t>created by
MiRehak©2012</t>
  </si>
  <si>
    <t>Kožíšková Květoslava</t>
  </si>
  <si>
    <t>Soukup Richard</t>
  </si>
  <si>
    <t>Soukup Martin</t>
  </si>
  <si>
    <t>Soukupová Monika</t>
  </si>
  <si>
    <t>Homola Ladislav</t>
  </si>
  <si>
    <t>Křenková Miroslava</t>
  </si>
  <si>
    <t>Pobuda Zdeněk</t>
  </si>
  <si>
    <t>Mužík Michal</t>
  </si>
  <si>
    <t>Lorenc Jaroslav ml.</t>
  </si>
  <si>
    <t>Hurych Lukáš</t>
  </si>
  <si>
    <t>Hurych Petr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</si>
</sst>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4"/>
      <color indexed="8"/>
      <name val="Arial"/>
      <family val="2"/>
    </font>
    <font>
      <b/>
      <sz val="8"/>
      <color indexed="22"/>
      <name val="Arial"/>
      <family val="2"/>
    </font>
    <font>
      <b/>
      <sz val="7"/>
      <name val="Arial"/>
      <family val="2"/>
    </font>
    <font>
      <b/>
      <sz val="10"/>
      <color indexed="9"/>
      <name val="Arial"/>
      <family val="2"/>
    </font>
    <font>
      <b/>
      <sz val="6"/>
      <name val="Arial"/>
      <family val="2"/>
    </font>
    <font>
      <sz val="6"/>
      <color indexed="22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0" fillId="4" borderId="1" xfId="0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center"/>
      <protection/>
    </xf>
    <xf numFmtId="0" fontId="1" fillId="5" borderId="1" xfId="0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165" fontId="2" fillId="6" borderId="1" xfId="0" applyNumberFormat="1" applyFont="1" applyFill="1" applyBorder="1" applyAlignment="1" applyProtection="1">
      <alignment horizontal="right"/>
      <protection/>
    </xf>
    <xf numFmtId="0" fontId="3" fillId="7" borderId="1" xfId="0" applyFont="1" applyFill="1" applyBorder="1" applyAlignment="1" applyProtection="1">
      <alignment horizontal="center"/>
      <protection/>
    </xf>
    <xf numFmtId="14" fontId="0" fillId="0" borderId="0" xfId="0" applyNumberFormat="1" applyAlignment="1">
      <alignment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5" borderId="2" xfId="0" applyFont="1" applyFill="1" applyBorder="1" applyAlignment="1" applyProtection="1">
      <alignment horizontal="center" vertical="center" wrapText="1"/>
      <protection/>
    </xf>
    <xf numFmtId="0" fontId="3" fillId="8" borderId="2" xfId="0" applyFont="1" applyFill="1" applyBorder="1" applyAlignment="1" applyProtection="1">
      <alignment horizontal="center" vertical="center" wrapText="1"/>
      <protection/>
    </xf>
    <xf numFmtId="0" fontId="3" fillId="9" borderId="2" xfId="0" applyFont="1" applyFill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horizontal="center" vertical="center"/>
      <protection/>
    </xf>
    <xf numFmtId="0" fontId="3" fillId="9" borderId="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4" borderId="3" xfId="0" applyFont="1" applyFill="1" applyBorder="1" applyAlignment="1" applyProtection="1">
      <alignment/>
      <protection/>
    </xf>
    <xf numFmtId="0" fontId="4" fillId="4" borderId="4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65" fontId="7" fillId="0" borderId="1" xfId="0" applyNumberFormat="1" applyFont="1" applyBorder="1" applyAlignment="1" applyProtection="1">
      <alignment/>
      <protection/>
    </xf>
    <xf numFmtId="0" fontId="7" fillId="0" borderId="1" xfId="0" applyFont="1" applyBorder="1" applyAlignment="1" applyProtection="1">
      <alignment/>
      <protection/>
    </xf>
    <xf numFmtId="0" fontId="10" fillId="9" borderId="2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0" fillId="10" borderId="0" xfId="0" applyFill="1" applyBorder="1" applyAlignment="1" applyProtection="1">
      <alignment/>
      <protection/>
    </xf>
    <xf numFmtId="0" fontId="0" fillId="10" borderId="0" xfId="0" applyFill="1" applyAlignment="1" applyProtection="1">
      <alignment/>
      <protection/>
    </xf>
    <xf numFmtId="0" fontId="3" fillId="0" borderId="2" xfId="0" applyFont="1" applyFill="1" applyBorder="1" applyAlignment="1" applyProtection="1">
      <alignment horizontal="center" vertical="center" wrapText="1"/>
      <protection/>
    </xf>
    <xf numFmtId="0" fontId="12" fillId="0" borderId="1" xfId="0" applyFont="1" applyFill="1" applyBorder="1" applyAlignment="1" applyProtection="1">
      <alignment horizontal="center"/>
      <protection/>
    </xf>
    <xf numFmtId="165" fontId="12" fillId="0" borderId="1" xfId="0" applyNumberFormat="1" applyFont="1" applyFill="1" applyBorder="1" applyAlignment="1" applyProtection="1">
      <alignment horizontal="center"/>
      <protection/>
    </xf>
    <xf numFmtId="0" fontId="3" fillId="11" borderId="2" xfId="0" applyFont="1" applyFill="1" applyBorder="1" applyAlignment="1" applyProtection="1">
      <alignment horizontal="center" vertical="center" wrapText="1"/>
      <protection/>
    </xf>
    <xf numFmtId="0" fontId="11" fillId="12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/>
    </xf>
    <xf numFmtId="0" fontId="13" fillId="0" borderId="5" xfId="0" applyFont="1" applyBorder="1" applyAlignment="1" applyProtection="1">
      <alignment horizontal="center" wrapText="1"/>
      <protection/>
    </xf>
    <xf numFmtId="0" fontId="13" fillId="0" borderId="5" xfId="0" applyFont="1" applyBorder="1" applyAlignment="1" applyProtection="1">
      <alignment horizontal="center"/>
      <protection/>
    </xf>
    <xf numFmtId="0" fontId="1" fillId="10" borderId="0" xfId="0" applyFont="1" applyFill="1" applyBorder="1" applyAlignment="1" applyProtection="1">
      <alignment/>
      <protection/>
    </xf>
    <xf numFmtId="14" fontId="8" fillId="4" borderId="4" xfId="0" applyNumberFormat="1" applyFont="1" applyFill="1" applyBorder="1" applyAlignment="1" applyProtection="1">
      <alignment horizontal="left" vertical="center"/>
      <protection/>
    </xf>
    <xf numFmtId="14" fontId="8" fillId="4" borderId="6" xfId="0" applyNumberFormat="1" applyFont="1" applyFill="1" applyBorder="1" applyAlignment="1" applyProtection="1">
      <alignment horizontal="left" vertical="center"/>
      <protection/>
    </xf>
    <xf numFmtId="0" fontId="12" fillId="13" borderId="1" xfId="0" applyFont="1" applyFill="1" applyBorder="1" applyAlignment="1" applyProtection="1">
      <alignment/>
      <protection/>
    </xf>
    <xf numFmtId="165" fontId="3" fillId="14" borderId="1" xfId="0" applyNumberFormat="1" applyFont="1" applyFill="1" applyBorder="1" applyAlignment="1" applyProtection="1">
      <alignment horizontal="right"/>
      <protection/>
    </xf>
    <xf numFmtId="0" fontId="12" fillId="5" borderId="1" xfId="0" applyFont="1" applyFill="1" applyBorder="1" applyAlignment="1" applyProtection="1">
      <alignment/>
      <protection/>
    </xf>
    <xf numFmtId="0" fontId="12" fillId="0" borderId="1" xfId="0" applyFont="1" applyFill="1" applyBorder="1" applyAlignment="1" applyProtection="1">
      <alignment/>
      <protection/>
    </xf>
    <xf numFmtId="14" fontId="8" fillId="4" borderId="4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9">
    <dxf>
      <font>
        <b/>
        <i val="0"/>
      </font>
      <fill>
        <patternFill>
          <bgColor rgb="FFFF6600"/>
        </patternFill>
      </fill>
      <border/>
    </dxf>
    <dxf>
      <font>
        <b/>
        <i val="0"/>
      </font>
      <fill>
        <patternFill>
          <bgColor rgb="FFFF9900"/>
        </patternFill>
      </fill>
      <border/>
    </dxf>
    <dxf>
      <font>
        <b/>
        <i val="0"/>
      </font>
      <fill>
        <patternFill>
          <bgColor rgb="FFFFCC00"/>
        </patternFill>
      </fill>
      <border/>
    </dxf>
    <dxf>
      <font>
        <b/>
        <i val="0"/>
      </font>
      <fill>
        <patternFill>
          <bgColor rgb="FF00FF00"/>
        </patternFill>
      </fill>
      <border/>
    </dxf>
    <dxf>
      <fill>
        <patternFill>
          <bgColor rgb="FF99CC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47625</xdr:rowOff>
    </xdr:from>
    <xdr:to>
      <xdr:col>6</xdr:col>
      <xdr:colOff>666750</xdr:colOff>
      <xdr:row>1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775"/>
          <a:ext cx="1524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</xdr:row>
      <xdr:rowOff>9525</xdr:rowOff>
    </xdr:from>
    <xdr:to>
      <xdr:col>17</xdr:col>
      <xdr:colOff>209550</xdr:colOff>
      <xdr:row>1</xdr:row>
      <xdr:rowOff>419100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66675"/>
          <a:ext cx="1000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38100</xdr:rowOff>
    </xdr:from>
    <xdr:to>
      <xdr:col>20</xdr:col>
      <xdr:colOff>9525</xdr:colOff>
      <xdr:row>1</xdr:row>
      <xdr:rowOff>419100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81725" y="38100"/>
          <a:ext cx="390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showGridLines="0" showRowColHeaders="0" tabSelected="1" zoomScale="170" zoomScaleNormal="170" workbookViewId="0" topLeftCell="A1">
      <selection activeCell="D15" sqref="D15"/>
    </sheetView>
  </sheetViews>
  <sheetFormatPr defaultColWidth="9.140625" defaultRowHeight="12.75"/>
  <cols>
    <col min="1" max="1" width="1.7109375" style="19" customWidth="1"/>
    <col min="2" max="2" width="6.140625" style="19" customWidth="1"/>
    <col min="3" max="3" width="5.8515625" style="19" customWidth="1"/>
    <col min="4" max="4" width="2.140625" style="19" customWidth="1"/>
    <col min="5" max="5" width="6.00390625" style="19" hidden="1" customWidth="1"/>
    <col min="6" max="6" width="7.140625" style="19" hidden="1" customWidth="1"/>
    <col min="7" max="7" width="13.7109375" style="19" bestFit="1" customWidth="1"/>
    <col min="8" max="8" width="8.140625" style="19" customWidth="1"/>
    <col min="9" max="9" width="7.57421875" style="19" customWidth="1"/>
    <col min="10" max="15" width="4.7109375" style="19" customWidth="1"/>
    <col min="16" max="17" width="6.140625" style="19" customWidth="1"/>
    <col min="18" max="18" width="5.140625" style="19" bestFit="1" customWidth="1"/>
    <col min="19" max="19" width="1.7109375" style="19" customWidth="1"/>
    <col min="20" max="21" width="5.7109375" style="19" customWidth="1"/>
    <col min="22" max="22" width="5.7109375" style="19" hidden="1" customWidth="1"/>
    <col min="23" max="23" width="5.7109375" style="19" customWidth="1"/>
    <col min="24" max="25" width="5.7109375" style="19" hidden="1" customWidth="1"/>
    <col min="26" max="16384" width="9.140625" style="19" customWidth="1"/>
  </cols>
  <sheetData>
    <row r="1" spans="1:19" ht="4.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3" ht="36" customHeight="1" thickBot="1">
      <c r="A2" s="5"/>
      <c r="B2" s="20"/>
      <c r="C2" s="21"/>
      <c r="D2" s="21"/>
      <c r="E2" s="21"/>
      <c r="F2" s="21"/>
      <c r="G2" s="21"/>
      <c r="H2" s="47">
        <v>40982</v>
      </c>
      <c r="I2" s="47"/>
      <c r="J2" s="47"/>
      <c r="K2" s="41" t="s">
        <v>10</v>
      </c>
      <c r="L2" s="41"/>
      <c r="M2" s="41"/>
      <c r="N2" s="41"/>
      <c r="O2" s="41"/>
      <c r="P2" s="41"/>
      <c r="Q2" s="41"/>
      <c r="R2" s="42"/>
      <c r="S2" s="5"/>
      <c r="U2" s="38" t="s">
        <v>23</v>
      </c>
      <c r="V2" s="39"/>
      <c r="W2" s="39"/>
    </row>
    <row r="3" spans="1:25" s="24" customFormat="1" ht="30" customHeight="1">
      <c r="A3" s="22"/>
      <c r="B3" s="12" t="s">
        <v>16</v>
      </c>
      <c r="C3" s="13" t="s">
        <v>17</v>
      </c>
      <c r="D3" s="35" t="s">
        <v>22</v>
      </c>
      <c r="E3" s="32" t="s">
        <v>20</v>
      </c>
      <c r="F3" s="32" t="s">
        <v>21</v>
      </c>
      <c r="G3" s="4" t="s">
        <v>0</v>
      </c>
      <c r="H3" s="14" t="s">
        <v>8</v>
      </c>
      <c r="I3" s="15" t="s">
        <v>9</v>
      </c>
      <c r="J3" s="16" t="s">
        <v>1</v>
      </c>
      <c r="K3" s="16" t="s">
        <v>2</v>
      </c>
      <c r="L3" s="16" t="s">
        <v>3</v>
      </c>
      <c r="M3" s="16" t="s">
        <v>4</v>
      </c>
      <c r="N3" s="16" t="s">
        <v>5</v>
      </c>
      <c r="O3" s="16" t="s">
        <v>6</v>
      </c>
      <c r="P3" s="28" t="s">
        <v>19</v>
      </c>
      <c r="Q3" s="15" t="s">
        <v>11</v>
      </c>
      <c r="R3" s="17" t="s">
        <v>7</v>
      </c>
      <c r="S3" s="22"/>
      <c r="T3" s="23" t="s">
        <v>18</v>
      </c>
      <c r="U3" s="23" t="s">
        <v>12</v>
      </c>
      <c r="V3" s="23" t="s">
        <v>14</v>
      </c>
      <c r="W3" s="23" t="s">
        <v>13</v>
      </c>
      <c r="X3" s="23" t="s">
        <v>14</v>
      </c>
      <c r="Y3" s="23" t="s">
        <v>15</v>
      </c>
    </row>
    <row r="4" spans="1:25" ht="12.75">
      <c r="A4" s="5"/>
      <c r="B4" s="1">
        <f aca="true" t="shared" si="0" ref="B4:B15">IF(I4&lt;&gt;"-",RANK(E4,$E$4:$E$15),"")</f>
        <v>4</v>
      </c>
      <c r="C4" s="7">
        <f aca="true" t="shared" si="1" ref="C4:C15">IF(I4&lt;&gt;"-",RANK(F4,$F$4:$F$15),"")</f>
        <v>4</v>
      </c>
      <c r="D4" s="36"/>
      <c r="E4" s="33">
        <f aca="true" t="shared" si="2" ref="E4:E15">IF(D4&lt;&gt;"x",+P4,0)</f>
        <v>1050</v>
      </c>
      <c r="F4" s="34">
        <f aca="true" t="shared" si="3" ref="F4:F15">IF(D4&lt;&gt;"x",+T4,-301)</f>
        <v>5.0800000000000125</v>
      </c>
      <c r="G4" s="43" t="s">
        <v>24</v>
      </c>
      <c r="H4" s="44">
        <v>169.92</v>
      </c>
      <c r="I4" s="9">
        <f aca="true" t="shared" si="4" ref="I4:I15">IF(J4&lt;&gt;0,AVERAGE(J4:O4),"-")</f>
        <v>175</v>
      </c>
      <c r="J4" s="3">
        <v>160</v>
      </c>
      <c r="K4" s="3">
        <v>209</v>
      </c>
      <c r="L4" s="3">
        <v>197</v>
      </c>
      <c r="M4" s="3">
        <v>167</v>
      </c>
      <c r="N4" s="3">
        <v>157</v>
      </c>
      <c r="O4" s="3">
        <v>160</v>
      </c>
      <c r="P4" s="29">
        <f aca="true" t="shared" si="5" ref="P4:P15">SUM(J4:O4)</f>
        <v>1050</v>
      </c>
      <c r="Q4" s="2">
        <f aca="true" t="shared" si="6" ref="Q4:Q15">IF(Y4&gt;0,Y4,"")</f>
        <v>566</v>
      </c>
      <c r="R4" s="10">
        <f aca="true" t="shared" si="7" ref="R4:R15">MAX(J4:O4)</f>
        <v>209</v>
      </c>
      <c r="S4" s="5"/>
      <c r="T4" s="26">
        <f aca="true" t="shared" si="8" ref="T4:T15">IF(I4&lt;&gt;"-",+I4-H4,0)</f>
        <v>5.0800000000000125</v>
      </c>
      <c r="U4" s="37">
        <f aca="true" t="shared" si="9" ref="U4:U15">IF(V4=3,SUM(J4:L4),"")</f>
        <v>566</v>
      </c>
      <c r="V4" s="37">
        <f aca="true" t="shared" si="10" ref="V4:V15">COUNT(J4:L4)</f>
        <v>3</v>
      </c>
      <c r="W4" s="37">
        <f aca="true" t="shared" si="11" ref="W4:W15">IF(X4=3,SUM(M4:O4),"")</f>
        <v>484</v>
      </c>
      <c r="X4" s="27">
        <f aca="true" t="shared" si="12" ref="X4:X15">COUNT(M4:O4)</f>
        <v>3</v>
      </c>
      <c r="Y4" s="27">
        <f aca="true" t="shared" si="13" ref="Y4:Y15">IF(U4&gt;W4,U4,W4)</f>
        <v>566</v>
      </c>
    </row>
    <row r="5" spans="1:25" ht="12.75">
      <c r="A5" s="5"/>
      <c r="B5" s="1">
        <f t="shared" si="0"/>
        <v>6</v>
      </c>
      <c r="C5" s="7">
        <f t="shared" si="1"/>
        <v>8</v>
      </c>
      <c r="D5" s="36"/>
      <c r="E5" s="33">
        <f t="shared" si="2"/>
        <v>1024</v>
      </c>
      <c r="F5" s="34">
        <f t="shared" si="3"/>
        <v>-15.183333333333337</v>
      </c>
      <c r="G5" s="45" t="s">
        <v>25</v>
      </c>
      <c r="H5" s="44">
        <v>185.85</v>
      </c>
      <c r="I5" s="9">
        <f t="shared" si="4"/>
        <v>170.66666666666666</v>
      </c>
      <c r="J5" s="3">
        <v>182</v>
      </c>
      <c r="K5" s="3">
        <v>181</v>
      </c>
      <c r="L5" s="3">
        <v>156</v>
      </c>
      <c r="M5" s="3">
        <v>192</v>
      </c>
      <c r="N5" s="3">
        <v>144</v>
      </c>
      <c r="O5" s="3">
        <v>169</v>
      </c>
      <c r="P5" s="29">
        <f t="shared" si="5"/>
        <v>1024</v>
      </c>
      <c r="Q5" s="2">
        <f t="shared" si="6"/>
        <v>519</v>
      </c>
      <c r="R5" s="10">
        <f t="shared" si="7"/>
        <v>192</v>
      </c>
      <c r="S5" s="5"/>
      <c r="T5" s="26">
        <f t="shared" si="8"/>
        <v>-15.183333333333337</v>
      </c>
      <c r="U5" s="37">
        <f t="shared" si="9"/>
        <v>519</v>
      </c>
      <c r="V5" s="37">
        <f t="shared" si="10"/>
        <v>3</v>
      </c>
      <c r="W5" s="37">
        <f t="shared" si="11"/>
        <v>505</v>
      </c>
      <c r="X5" s="27">
        <f t="shared" si="12"/>
        <v>3</v>
      </c>
      <c r="Y5" s="27">
        <f t="shared" si="13"/>
        <v>519</v>
      </c>
    </row>
    <row r="6" spans="1:25" ht="12.75">
      <c r="A6" s="5"/>
      <c r="B6" s="1">
        <f t="shared" si="0"/>
        <v>7</v>
      </c>
      <c r="C6" s="7">
        <f t="shared" si="1"/>
        <v>6</v>
      </c>
      <c r="D6" s="36"/>
      <c r="E6" s="33">
        <f t="shared" si="2"/>
        <v>1009</v>
      </c>
      <c r="F6" s="34">
        <f t="shared" si="3"/>
        <v>-9.163333333333355</v>
      </c>
      <c r="G6" s="45" t="s">
        <v>26</v>
      </c>
      <c r="H6" s="44">
        <v>177.33</v>
      </c>
      <c r="I6" s="9">
        <f t="shared" si="4"/>
        <v>168.16666666666666</v>
      </c>
      <c r="J6" s="3">
        <v>195</v>
      </c>
      <c r="K6" s="3">
        <v>136</v>
      </c>
      <c r="L6" s="3">
        <v>212</v>
      </c>
      <c r="M6" s="3">
        <v>151</v>
      </c>
      <c r="N6" s="3">
        <v>138</v>
      </c>
      <c r="O6" s="3">
        <v>177</v>
      </c>
      <c r="P6" s="29">
        <f t="shared" si="5"/>
        <v>1009</v>
      </c>
      <c r="Q6" s="2">
        <f t="shared" si="6"/>
        <v>543</v>
      </c>
      <c r="R6" s="10">
        <f t="shared" si="7"/>
        <v>212</v>
      </c>
      <c r="S6" s="5"/>
      <c r="T6" s="26">
        <f t="shared" si="8"/>
        <v>-9.163333333333355</v>
      </c>
      <c r="U6" s="37">
        <f t="shared" si="9"/>
        <v>543</v>
      </c>
      <c r="V6" s="37">
        <f t="shared" si="10"/>
        <v>3</v>
      </c>
      <c r="W6" s="37">
        <f t="shared" si="11"/>
        <v>466</v>
      </c>
      <c r="X6" s="27">
        <f t="shared" si="12"/>
        <v>3</v>
      </c>
      <c r="Y6" s="27">
        <f t="shared" si="13"/>
        <v>543</v>
      </c>
    </row>
    <row r="7" spans="1:25" ht="12.75">
      <c r="A7" s="5"/>
      <c r="B7" s="1">
        <f t="shared" si="0"/>
        <v>5</v>
      </c>
      <c r="C7" s="7">
        <f t="shared" si="1"/>
        <v>1</v>
      </c>
      <c r="D7" s="36"/>
      <c r="E7" s="33">
        <f t="shared" si="2"/>
        <v>1036</v>
      </c>
      <c r="F7" s="34">
        <f t="shared" si="3"/>
        <v>8.076666666666654</v>
      </c>
      <c r="G7" s="43" t="s">
        <v>27</v>
      </c>
      <c r="H7" s="44">
        <v>164.59</v>
      </c>
      <c r="I7" s="9">
        <f t="shared" si="4"/>
        <v>172.66666666666666</v>
      </c>
      <c r="J7" s="3">
        <v>180</v>
      </c>
      <c r="K7" s="3">
        <v>144</v>
      </c>
      <c r="L7" s="3">
        <v>187</v>
      </c>
      <c r="M7" s="3">
        <v>171</v>
      </c>
      <c r="N7" s="3">
        <v>145</v>
      </c>
      <c r="O7" s="3">
        <v>209</v>
      </c>
      <c r="P7" s="29">
        <f t="shared" si="5"/>
        <v>1036</v>
      </c>
      <c r="Q7" s="2">
        <f t="shared" si="6"/>
        <v>525</v>
      </c>
      <c r="R7" s="10">
        <f t="shared" si="7"/>
        <v>209</v>
      </c>
      <c r="S7" s="5"/>
      <c r="T7" s="26">
        <f t="shared" si="8"/>
        <v>8.076666666666654</v>
      </c>
      <c r="U7" s="37">
        <f t="shared" si="9"/>
        <v>511</v>
      </c>
      <c r="V7" s="37">
        <f t="shared" si="10"/>
        <v>3</v>
      </c>
      <c r="W7" s="37">
        <f t="shared" si="11"/>
        <v>525</v>
      </c>
      <c r="X7" s="27">
        <f t="shared" si="12"/>
        <v>3</v>
      </c>
      <c r="Y7" s="27">
        <f t="shared" si="13"/>
        <v>525</v>
      </c>
    </row>
    <row r="8" spans="1:25" ht="12.75">
      <c r="A8" s="5"/>
      <c r="B8" s="1">
        <f t="shared" si="0"/>
        <v>1</v>
      </c>
      <c r="C8" s="7">
        <f t="shared" si="1"/>
        <v>3</v>
      </c>
      <c r="D8" s="36"/>
      <c r="E8" s="33">
        <f t="shared" si="2"/>
        <v>1136</v>
      </c>
      <c r="F8" s="34">
        <f t="shared" si="3"/>
        <v>6.7333333333333485</v>
      </c>
      <c r="G8" s="45" t="s">
        <v>28</v>
      </c>
      <c r="H8" s="44">
        <v>182.6</v>
      </c>
      <c r="I8" s="9">
        <f t="shared" si="4"/>
        <v>189.33333333333334</v>
      </c>
      <c r="J8" s="3">
        <v>178</v>
      </c>
      <c r="K8" s="3">
        <v>200</v>
      </c>
      <c r="L8" s="3">
        <v>203</v>
      </c>
      <c r="M8" s="3">
        <v>169</v>
      </c>
      <c r="N8" s="3">
        <v>193</v>
      </c>
      <c r="O8" s="3">
        <v>193</v>
      </c>
      <c r="P8" s="29">
        <f t="shared" si="5"/>
        <v>1136</v>
      </c>
      <c r="Q8" s="2">
        <f t="shared" si="6"/>
        <v>581</v>
      </c>
      <c r="R8" s="10">
        <f t="shared" si="7"/>
        <v>203</v>
      </c>
      <c r="S8" s="5"/>
      <c r="T8" s="26">
        <f t="shared" si="8"/>
        <v>6.7333333333333485</v>
      </c>
      <c r="U8" s="37">
        <f t="shared" si="9"/>
        <v>581</v>
      </c>
      <c r="V8" s="37">
        <f t="shared" si="10"/>
        <v>3</v>
      </c>
      <c r="W8" s="37">
        <f t="shared" si="11"/>
        <v>555</v>
      </c>
      <c r="X8" s="27">
        <f t="shared" si="12"/>
        <v>3</v>
      </c>
      <c r="Y8" s="27">
        <f t="shared" si="13"/>
        <v>581</v>
      </c>
    </row>
    <row r="9" spans="1:25" ht="12.75">
      <c r="A9" s="5"/>
      <c r="B9" s="1">
        <f t="shared" si="0"/>
        <v>8</v>
      </c>
      <c r="C9" s="7">
        <f t="shared" si="1"/>
        <v>7</v>
      </c>
      <c r="D9" s="36"/>
      <c r="E9" s="33">
        <f t="shared" si="2"/>
        <v>859</v>
      </c>
      <c r="F9" s="34">
        <f t="shared" si="3"/>
        <v>-10.783333333333331</v>
      </c>
      <c r="G9" s="43" t="s">
        <v>29</v>
      </c>
      <c r="H9" s="44">
        <v>153.95</v>
      </c>
      <c r="I9" s="9">
        <f t="shared" si="4"/>
        <v>143.16666666666666</v>
      </c>
      <c r="J9" s="3">
        <v>144</v>
      </c>
      <c r="K9" s="3">
        <v>140</v>
      </c>
      <c r="L9" s="3">
        <v>139</v>
      </c>
      <c r="M9" s="3">
        <v>140</v>
      </c>
      <c r="N9" s="3">
        <v>139</v>
      </c>
      <c r="O9" s="3">
        <v>157</v>
      </c>
      <c r="P9" s="29">
        <f t="shared" si="5"/>
        <v>859</v>
      </c>
      <c r="Q9" s="2">
        <f t="shared" si="6"/>
        <v>436</v>
      </c>
      <c r="R9" s="10">
        <f t="shared" si="7"/>
        <v>157</v>
      </c>
      <c r="S9" s="5"/>
      <c r="T9" s="26">
        <f t="shared" si="8"/>
        <v>-10.783333333333331</v>
      </c>
      <c r="U9" s="37">
        <f t="shared" si="9"/>
        <v>423</v>
      </c>
      <c r="V9" s="37">
        <f t="shared" si="10"/>
        <v>3</v>
      </c>
      <c r="W9" s="37">
        <f t="shared" si="11"/>
        <v>436</v>
      </c>
      <c r="X9" s="27">
        <f t="shared" si="12"/>
        <v>3</v>
      </c>
      <c r="Y9" s="27">
        <f t="shared" si="13"/>
        <v>436</v>
      </c>
    </row>
    <row r="10" spans="1:25" ht="12.75">
      <c r="A10" s="5"/>
      <c r="B10" s="1">
        <f t="shared" si="0"/>
        <v>2</v>
      </c>
      <c r="C10" s="7">
        <f t="shared" si="1"/>
        <v>2</v>
      </c>
      <c r="D10" s="36"/>
      <c r="E10" s="33">
        <f t="shared" si="2"/>
        <v>1122</v>
      </c>
      <c r="F10" s="34">
        <f t="shared" si="3"/>
        <v>7.1699999999999875</v>
      </c>
      <c r="G10" s="45" t="s">
        <v>30</v>
      </c>
      <c r="H10" s="44">
        <v>179.83</v>
      </c>
      <c r="I10" s="9">
        <f t="shared" si="4"/>
        <v>187</v>
      </c>
      <c r="J10" s="3">
        <v>164</v>
      </c>
      <c r="K10" s="3">
        <v>176</v>
      </c>
      <c r="L10" s="3">
        <v>194</v>
      </c>
      <c r="M10" s="3">
        <v>223</v>
      </c>
      <c r="N10" s="3">
        <v>155</v>
      </c>
      <c r="O10" s="3">
        <v>210</v>
      </c>
      <c r="P10" s="29">
        <f t="shared" si="5"/>
        <v>1122</v>
      </c>
      <c r="Q10" s="2">
        <f t="shared" si="6"/>
        <v>588</v>
      </c>
      <c r="R10" s="10">
        <f t="shared" si="7"/>
        <v>223</v>
      </c>
      <c r="S10" s="5"/>
      <c r="T10" s="26">
        <f t="shared" si="8"/>
        <v>7.1699999999999875</v>
      </c>
      <c r="U10" s="37">
        <f t="shared" si="9"/>
        <v>534</v>
      </c>
      <c r="V10" s="37">
        <f t="shared" si="10"/>
        <v>3</v>
      </c>
      <c r="W10" s="37">
        <f t="shared" si="11"/>
        <v>588</v>
      </c>
      <c r="X10" s="27">
        <f t="shared" si="12"/>
        <v>3</v>
      </c>
      <c r="Y10" s="27">
        <f t="shared" si="13"/>
        <v>588</v>
      </c>
    </row>
    <row r="11" spans="1:25" ht="12.75">
      <c r="A11" s="5"/>
      <c r="B11" s="1">
        <f t="shared" si="0"/>
        <v>9</v>
      </c>
      <c r="C11" s="7">
        <f t="shared" si="1"/>
        <v>9</v>
      </c>
      <c r="D11" s="36" t="s">
        <v>22</v>
      </c>
      <c r="E11" s="33">
        <f t="shared" si="2"/>
        <v>0</v>
      </c>
      <c r="F11" s="34">
        <f t="shared" si="3"/>
        <v>-301</v>
      </c>
      <c r="G11" s="46" t="s">
        <v>31</v>
      </c>
      <c r="H11" s="44">
        <v>201.95</v>
      </c>
      <c r="I11" s="9">
        <f t="shared" si="4"/>
        <v>208.5</v>
      </c>
      <c r="J11" s="3">
        <v>257</v>
      </c>
      <c r="K11" s="3">
        <v>181</v>
      </c>
      <c r="L11" s="3">
        <v>232</v>
      </c>
      <c r="M11" s="3">
        <v>210</v>
      </c>
      <c r="N11" s="3">
        <v>213</v>
      </c>
      <c r="O11" s="3">
        <v>158</v>
      </c>
      <c r="P11" s="29">
        <f t="shared" si="5"/>
        <v>1251</v>
      </c>
      <c r="Q11" s="2">
        <f t="shared" si="6"/>
        <v>670</v>
      </c>
      <c r="R11" s="10">
        <f t="shared" si="7"/>
        <v>257</v>
      </c>
      <c r="S11" s="5"/>
      <c r="T11" s="26">
        <f t="shared" si="8"/>
        <v>6.550000000000011</v>
      </c>
      <c r="U11" s="37">
        <f t="shared" si="9"/>
        <v>670</v>
      </c>
      <c r="V11" s="37">
        <f t="shared" si="10"/>
        <v>3</v>
      </c>
      <c r="W11" s="37">
        <f t="shared" si="11"/>
        <v>581</v>
      </c>
      <c r="X11" s="27">
        <f t="shared" si="12"/>
        <v>3</v>
      </c>
      <c r="Y11" s="27">
        <f t="shared" si="13"/>
        <v>670</v>
      </c>
    </row>
    <row r="12" spans="1:25" ht="12.75">
      <c r="A12" s="5"/>
      <c r="B12" s="1">
        <f t="shared" si="0"/>
        <v>9</v>
      </c>
      <c r="C12" s="7">
        <f t="shared" si="1"/>
        <v>9</v>
      </c>
      <c r="D12" s="36" t="s">
        <v>22</v>
      </c>
      <c r="E12" s="33">
        <f t="shared" si="2"/>
        <v>0</v>
      </c>
      <c r="F12" s="34">
        <f t="shared" si="3"/>
        <v>-301</v>
      </c>
      <c r="G12" s="46" t="s">
        <v>32</v>
      </c>
      <c r="H12" s="44">
        <v>209.3</v>
      </c>
      <c r="I12" s="9">
        <f t="shared" si="4"/>
        <v>220.83333333333334</v>
      </c>
      <c r="J12" s="3">
        <v>200</v>
      </c>
      <c r="K12" s="3">
        <v>216</v>
      </c>
      <c r="L12" s="3">
        <v>188</v>
      </c>
      <c r="M12" s="3">
        <v>244</v>
      </c>
      <c r="N12" s="3">
        <v>230</v>
      </c>
      <c r="O12" s="3">
        <v>247</v>
      </c>
      <c r="P12" s="29">
        <f t="shared" si="5"/>
        <v>1325</v>
      </c>
      <c r="Q12" s="2">
        <f t="shared" si="6"/>
        <v>721</v>
      </c>
      <c r="R12" s="10">
        <f t="shared" si="7"/>
        <v>247</v>
      </c>
      <c r="S12" s="5"/>
      <c r="T12" s="26">
        <f t="shared" si="8"/>
        <v>11.533333333333331</v>
      </c>
      <c r="U12" s="37">
        <f t="shared" si="9"/>
        <v>604</v>
      </c>
      <c r="V12" s="37">
        <f t="shared" si="10"/>
        <v>3</v>
      </c>
      <c r="W12" s="37">
        <f t="shared" si="11"/>
        <v>721</v>
      </c>
      <c r="X12" s="27">
        <f t="shared" si="12"/>
        <v>3</v>
      </c>
      <c r="Y12" s="27">
        <f t="shared" si="13"/>
        <v>721</v>
      </c>
    </row>
    <row r="13" spans="1:25" ht="12.75">
      <c r="A13" s="5"/>
      <c r="B13" s="1">
        <f t="shared" si="0"/>
        <v>9</v>
      </c>
      <c r="C13" s="7">
        <f t="shared" si="1"/>
        <v>9</v>
      </c>
      <c r="D13" s="36" t="s">
        <v>22</v>
      </c>
      <c r="E13" s="33">
        <f t="shared" si="2"/>
        <v>0</v>
      </c>
      <c r="F13" s="34">
        <f t="shared" si="3"/>
        <v>-301</v>
      </c>
      <c r="G13" s="46" t="s">
        <v>33</v>
      </c>
      <c r="H13" s="44">
        <v>195.71</v>
      </c>
      <c r="I13" s="9">
        <f t="shared" si="4"/>
        <v>211.16666666666666</v>
      </c>
      <c r="J13" s="3">
        <v>201</v>
      </c>
      <c r="K13" s="3">
        <v>200</v>
      </c>
      <c r="L13" s="3">
        <v>216</v>
      </c>
      <c r="M13" s="3">
        <v>176</v>
      </c>
      <c r="N13" s="3">
        <v>206</v>
      </c>
      <c r="O13" s="3">
        <v>268</v>
      </c>
      <c r="P13" s="29">
        <f t="shared" si="5"/>
        <v>1267</v>
      </c>
      <c r="Q13" s="2">
        <f t="shared" si="6"/>
        <v>650</v>
      </c>
      <c r="R13" s="10">
        <f t="shared" si="7"/>
        <v>268</v>
      </c>
      <c r="S13" s="5"/>
      <c r="T13" s="26">
        <f t="shared" si="8"/>
        <v>15.45666666666665</v>
      </c>
      <c r="U13" s="37">
        <f t="shared" si="9"/>
        <v>617</v>
      </c>
      <c r="V13" s="37">
        <f t="shared" si="10"/>
        <v>3</v>
      </c>
      <c r="W13" s="37">
        <f t="shared" si="11"/>
        <v>650</v>
      </c>
      <c r="X13" s="27">
        <f t="shared" si="12"/>
        <v>3</v>
      </c>
      <c r="Y13" s="27">
        <f t="shared" si="13"/>
        <v>650</v>
      </c>
    </row>
    <row r="14" spans="1:25" ht="12.75">
      <c r="A14" s="5"/>
      <c r="B14" s="1">
        <f t="shared" si="0"/>
        <v>3</v>
      </c>
      <c r="C14" s="7">
        <f t="shared" si="1"/>
        <v>5</v>
      </c>
      <c r="D14" s="36"/>
      <c r="E14" s="33">
        <f t="shared" si="2"/>
        <v>1082</v>
      </c>
      <c r="F14" s="34">
        <f t="shared" si="3"/>
        <v>-3.366666666666646</v>
      </c>
      <c r="G14" s="45" t="s">
        <v>34</v>
      </c>
      <c r="H14" s="44">
        <v>183.7</v>
      </c>
      <c r="I14" s="9">
        <f t="shared" si="4"/>
        <v>180.33333333333334</v>
      </c>
      <c r="J14" s="3">
        <v>202</v>
      </c>
      <c r="K14" s="3">
        <v>171</v>
      </c>
      <c r="L14" s="3">
        <v>184</v>
      </c>
      <c r="M14" s="3">
        <v>159</v>
      </c>
      <c r="N14" s="3">
        <v>201</v>
      </c>
      <c r="O14" s="3">
        <v>165</v>
      </c>
      <c r="P14" s="29">
        <f t="shared" si="5"/>
        <v>1082</v>
      </c>
      <c r="Q14" s="2">
        <f t="shared" si="6"/>
        <v>557</v>
      </c>
      <c r="R14" s="10">
        <f t="shared" si="7"/>
        <v>202</v>
      </c>
      <c r="S14" s="5"/>
      <c r="T14" s="26">
        <f t="shared" si="8"/>
        <v>-3.366666666666646</v>
      </c>
      <c r="U14" s="37">
        <f t="shared" si="9"/>
        <v>557</v>
      </c>
      <c r="V14" s="37">
        <f t="shared" si="10"/>
        <v>3</v>
      </c>
      <c r="W14" s="37">
        <f t="shared" si="11"/>
        <v>525</v>
      </c>
      <c r="X14" s="27">
        <f t="shared" si="12"/>
        <v>3</v>
      </c>
      <c r="Y14" s="27">
        <f t="shared" si="13"/>
        <v>557</v>
      </c>
    </row>
    <row r="15" spans="1:25" ht="12.75">
      <c r="A15" s="5"/>
      <c r="B15" s="1">
        <f t="shared" si="0"/>
      </c>
      <c r="C15" s="7">
        <f t="shared" si="1"/>
      </c>
      <c r="D15" s="36" t="s">
        <v>22</v>
      </c>
      <c r="E15" s="33">
        <f t="shared" si="2"/>
        <v>0</v>
      </c>
      <c r="F15" s="34">
        <f t="shared" si="3"/>
        <v>-301</v>
      </c>
      <c r="G15" s="46"/>
      <c r="H15" s="44"/>
      <c r="I15" s="9" t="str">
        <f t="shared" si="4"/>
        <v>-</v>
      </c>
      <c r="J15" s="3"/>
      <c r="K15" s="3"/>
      <c r="L15" s="3"/>
      <c r="M15" s="3"/>
      <c r="N15" s="3"/>
      <c r="O15" s="3"/>
      <c r="P15" s="29">
        <f t="shared" si="5"/>
        <v>0</v>
      </c>
      <c r="Q15" s="2">
        <f t="shared" si="6"/>
      </c>
      <c r="R15" s="10">
        <f t="shared" si="7"/>
        <v>0</v>
      </c>
      <c r="S15" s="5"/>
      <c r="T15" s="26">
        <f t="shared" si="8"/>
        <v>0</v>
      </c>
      <c r="U15" s="37">
        <f t="shared" si="9"/>
      </c>
      <c r="V15" s="37">
        <f t="shared" si="10"/>
        <v>0</v>
      </c>
      <c r="W15" s="37">
        <f t="shared" si="11"/>
      </c>
      <c r="X15" s="27">
        <f t="shared" si="12"/>
        <v>0</v>
      </c>
      <c r="Y15" s="27">
        <f t="shared" si="13"/>
      </c>
    </row>
    <row r="16" spans="1:19" ht="12.75">
      <c r="A16" s="5"/>
      <c r="B16" s="5"/>
      <c r="C16" s="5"/>
      <c r="D16" s="5"/>
      <c r="E16" s="5"/>
      <c r="F16" s="5"/>
      <c r="G16" s="5"/>
      <c r="H16" s="5"/>
      <c r="I16" s="5"/>
      <c r="J16" s="6"/>
      <c r="K16" s="6"/>
      <c r="L16" s="6"/>
      <c r="M16" s="6"/>
      <c r="N16" s="6"/>
      <c r="O16" s="6"/>
      <c r="P16" s="18">
        <f>MAX(P4:P15)</f>
        <v>1325</v>
      </c>
      <c r="Q16" s="18">
        <f>MAX(Q4:Q15)</f>
        <v>721</v>
      </c>
      <c r="R16" s="18">
        <f>MAX(R4:R15)</f>
        <v>268</v>
      </c>
      <c r="S16" s="5"/>
    </row>
    <row r="17" spans="1:23" ht="12.75">
      <c r="A17" s="5"/>
      <c r="B17" s="30"/>
      <c r="C17" s="30"/>
      <c r="D17" s="30"/>
      <c r="E17" s="30"/>
      <c r="F17" s="30"/>
      <c r="G17" s="30"/>
      <c r="H17" s="4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1"/>
      <c r="U17" s="31"/>
      <c r="V17" s="31"/>
      <c r="W17" s="31"/>
    </row>
    <row r="18" spans="1:19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ht="12.75">
      <c r="G19" s="25"/>
    </row>
  </sheetData>
  <sheetProtection sheet="1" objects="1" scenarios="1" selectLockedCells="1"/>
  <mergeCells count="3">
    <mergeCell ref="H2:J2"/>
    <mergeCell ref="K2:R2"/>
    <mergeCell ref="U2:W2"/>
  </mergeCells>
  <conditionalFormatting sqref="B4:F15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R4:R15">
    <cfRule type="cellIs" priority="4" dxfId="3" operator="equal" stopIfTrue="1">
      <formula>$R$16</formula>
    </cfRule>
  </conditionalFormatting>
  <conditionalFormatting sqref="T4:T15">
    <cfRule type="cellIs" priority="5" dxfId="4" operator="greaterThan" stopIfTrue="1">
      <formula>0</formula>
    </cfRule>
    <cfRule type="cellIs" priority="6" dxfId="5" operator="lessThan" stopIfTrue="1">
      <formula>0</formula>
    </cfRule>
  </conditionalFormatting>
  <conditionalFormatting sqref="Q4:Q15">
    <cfRule type="cellIs" priority="7" dxfId="3" operator="equal" stopIfTrue="1">
      <formula>$Q$16</formula>
    </cfRule>
  </conditionalFormatting>
  <conditionalFormatting sqref="P4:P15">
    <cfRule type="cellIs" priority="8" dxfId="3" operator="equal" stopIfTrue="1">
      <formula>$P$16</formula>
    </cfRule>
  </conditionalFormatting>
  <conditionalFormatting sqref="J4:O15">
    <cfRule type="cellIs" priority="9" dxfId="6" operator="greaterThanOrEqual" stopIfTrue="1">
      <formula>250</formula>
    </cfRule>
    <cfRule type="cellIs" priority="10" dxfId="7" operator="greaterThanOrEqual" stopIfTrue="1">
      <formula>220</formula>
    </cfRule>
    <cfRule type="cellIs" priority="11" dxfId="8" operator="greaterThanOrEqual" stopIfTrue="1">
      <formula>200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J16" sqref="J16"/>
    </sheetView>
  </sheetViews>
  <sheetFormatPr defaultColWidth="9.140625" defaultRowHeight="12.75"/>
  <cols>
    <col min="1" max="1" width="20.140625" style="0" customWidth="1"/>
    <col min="2" max="2" width="12.8515625" style="0" customWidth="1"/>
  </cols>
  <sheetData>
    <row r="1" spans="1:2" ht="12.75">
      <c r="A1" s="11">
        <f>+rekordy!H2</f>
        <v>40982</v>
      </c>
      <c r="B1" s="11" t="str">
        <f>+rekordy!K2</f>
        <v>Hon za REKordy</v>
      </c>
    </row>
    <row r="2" spans="1:7" ht="12.75">
      <c r="A2" s="8" t="str">
        <f>+rekordy!G4</f>
        <v>Kožíšková Květoslava</v>
      </c>
      <c r="B2" s="8">
        <f>+rekordy!J4</f>
        <v>160</v>
      </c>
      <c r="C2" s="8">
        <f>+rekordy!K4</f>
        <v>209</v>
      </c>
      <c r="D2" s="8">
        <f>+rekordy!L4</f>
        <v>197</v>
      </c>
      <c r="E2" s="8">
        <f>+rekordy!M4</f>
        <v>167</v>
      </c>
      <c r="F2" s="8">
        <f>+rekordy!N4</f>
        <v>157</v>
      </c>
      <c r="G2" s="8">
        <f>+rekordy!O4</f>
        <v>160</v>
      </c>
    </row>
    <row r="3" spans="1:7" ht="12.75">
      <c r="A3" s="8" t="str">
        <f>+rekordy!G5</f>
        <v>Soukup Richard</v>
      </c>
      <c r="B3" s="8">
        <f>+rekordy!J5</f>
        <v>182</v>
      </c>
      <c r="C3" s="8">
        <f>+rekordy!K5</f>
        <v>181</v>
      </c>
      <c r="D3" s="8">
        <f>+rekordy!L5</f>
        <v>156</v>
      </c>
      <c r="E3" s="8">
        <f>+rekordy!M5</f>
        <v>192</v>
      </c>
      <c r="F3" s="8">
        <f>+rekordy!N5</f>
        <v>144</v>
      </c>
      <c r="G3" s="8">
        <f>+rekordy!O5</f>
        <v>169</v>
      </c>
    </row>
    <row r="4" spans="1:7" ht="12.75">
      <c r="A4" s="8" t="str">
        <f>+rekordy!G6</f>
        <v>Soukup Martin</v>
      </c>
      <c r="B4" s="8">
        <f>+rekordy!J6</f>
        <v>195</v>
      </c>
      <c r="C4" s="8">
        <f>+rekordy!K6</f>
        <v>136</v>
      </c>
      <c r="D4" s="8">
        <f>+rekordy!L6</f>
        <v>212</v>
      </c>
      <c r="E4" s="8">
        <f>+rekordy!M6</f>
        <v>151</v>
      </c>
      <c r="F4" s="8">
        <f>+rekordy!N6</f>
        <v>138</v>
      </c>
      <c r="G4" s="8">
        <f>+rekordy!O6</f>
        <v>177</v>
      </c>
    </row>
    <row r="5" spans="1:7" ht="12.75">
      <c r="A5" s="8" t="str">
        <f>+rekordy!G7</f>
        <v>Soukupová Monika</v>
      </c>
      <c r="B5" s="8">
        <f>+rekordy!J7</f>
        <v>180</v>
      </c>
      <c r="C5" s="8">
        <f>+rekordy!K7</f>
        <v>144</v>
      </c>
      <c r="D5" s="8">
        <f>+rekordy!L7</f>
        <v>187</v>
      </c>
      <c r="E5" s="8">
        <f>+rekordy!M7</f>
        <v>171</v>
      </c>
      <c r="F5" s="8">
        <f>+rekordy!N7</f>
        <v>145</v>
      </c>
      <c r="G5" s="8">
        <f>+rekordy!O7</f>
        <v>209</v>
      </c>
    </row>
    <row r="6" spans="1:7" ht="12.75">
      <c r="A6" s="8" t="str">
        <f>+rekordy!G8</f>
        <v>Homola Ladislav</v>
      </c>
      <c r="B6" s="8">
        <f>+rekordy!J8</f>
        <v>178</v>
      </c>
      <c r="C6" s="8">
        <f>+rekordy!K8</f>
        <v>200</v>
      </c>
      <c r="D6" s="8">
        <f>+rekordy!L8</f>
        <v>203</v>
      </c>
      <c r="E6" s="8">
        <f>+rekordy!M8</f>
        <v>169</v>
      </c>
      <c r="F6" s="8">
        <f>+rekordy!N8</f>
        <v>193</v>
      </c>
      <c r="G6" s="8">
        <f>+rekordy!O8</f>
        <v>193</v>
      </c>
    </row>
    <row r="7" spans="1:7" ht="12.75">
      <c r="A7" s="8" t="str">
        <f>+rekordy!G9</f>
        <v>Křenková Miroslava</v>
      </c>
      <c r="B7" s="8">
        <f>+rekordy!J9</f>
        <v>144</v>
      </c>
      <c r="C7" s="8">
        <f>+rekordy!K9</f>
        <v>140</v>
      </c>
      <c r="D7" s="8">
        <f>+rekordy!L9</f>
        <v>139</v>
      </c>
      <c r="E7" s="8">
        <f>+rekordy!M9</f>
        <v>140</v>
      </c>
      <c r="F7" s="8">
        <f>+rekordy!N9</f>
        <v>139</v>
      </c>
      <c r="G7" s="8">
        <f>+rekordy!O9</f>
        <v>157</v>
      </c>
    </row>
    <row r="8" spans="1:7" ht="12.75">
      <c r="A8" s="8" t="str">
        <f>+rekordy!G10</f>
        <v>Pobuda Zdeněk</v>
      </c>
      <c r="B8" s="8">
        <f>+rekordy!J10</f>
        <v>164</v>
      </c>
      <c r="C8" s="8">
        <f>+rekordy!K10</f>
        <v>176</v>
      </c>
      <c r="D8" s="8">
        <f>+rekordy!L10</f>
        <v>194</v>
      </c>
      <c r="E8" s="8">
        <f>+rekordy!M10</f>
        <v>223</v>
      </c>
      <c r="F8" s="8">
        <f>+rekordy!N10</f>
        <v>155</v>
      </c>
      <c r="G8" s="8">
        <f>+rekordy!O10</f>
        <v>210</v>
      </c>
    </row>
    <row r="9" spans="1:7" ht="12.75">
      <c r="A9" s="8" t="str">
        <f>+rekordy!G11</f>
        <v>Mužík Michal</v>
      </c>
      <c r="B9" s="8">
        <f>+rekordy!J11</f>
        <v>257</v>
      </c>
      <c r="C9" s="8">
        <f>+rekordy!K11</f>
        <v>181</v>
      </c>
      <c r="D9" s="8">
        <f>+rekordy!L11</f>
        <v>232</v>
      </c>
      <c r="E9" s="8">
        <f>+rekordy!M11</f>
        <v>210</v>
      </c>
      <c r="F9" s="8">
        <f>+rekordy!N11</f>
        <v>213</v>
      </c>
      <c r="G9" s="8">
        <f>+rekordy!O11</f>
        <v>158</v>
      </c>
    </row>
    <row r="10" spans="1:7" ht="12.75">
      <c r="A10" s="8" t="str">
        <f>+rekordy!G12</f>
        <v>Lorenc Jaroslav ml.</v>
      </c>
      <c r="B10" s="8">
        <f>+rekordy!J12</f>
        <v>200</v>
      </c>
      <c r="C10" s="8">
        <f>+rekordy!K12</f>
        <v>216</v>
      </c>
      <c r="D10" s="8">
        <f>+rekordy!L12</f>
        <v>188</v>
      </c>
      <c r="E10" s="8">
        <f>+rekordy!M12</f>
        <v>244</v>
      </c>
      <c r="F10" s="8">
        <f>+rekordy!N12</f>
        <v>230</v>
      </c>
      <c r="G10" s="8">
        <f>+rekordy!O12</f>
        <v>247</v>
      </c>
    </row>
    <row r="11" spans="1:7" ht="12.75">
      <c r="A11" s="8" t="str">
        <f>+rekordy!G13</f>
        <v>Hurych Lukáš</v>
      </c>
      <c r="B11" s="8">
        <f>+rekordy!J13</f>
        <v>201</v>
      </c>
      <c r="C11" s="8">
        <f>+rekordy!K13</f>
        <v>200</v>
      </c>
      <c r="D11" s="8">
        <f>+rekordy!L13</f>
        <v>216</v>
      </c>
      <c r="E11" s="8">
        <f>+rekordy!M13</f>
        <v>176</v>
      </c>
      <c r="F11" s="8">
        <f>+rekordy!N13</f>
        <v>206</v>
      </c>
      <c r="G11" s="8">
        <f>+rekordy!O13</f>
        <v>268</v>
      </c>
    </row>
    <row r="12" spans="1:7" ht="12.75">
      <c r="A12" s="8" t="str">
        <f>+rekordy!G14</f>
        <v>Hurych Petr</v>
      </c>
      <c r="B12" s="8">
        <f>+rekordy!J14</f>
        <v>202</v>
      </c>
      <c r="C12" s="8">
        <f>+rekordy!K14</f>
        <v>171</v>
      </c>
      <c r="D12" s="8">
        <f>+rekordy!L14</f>
        <v>184</v>
      </c>
      <c r="E12" s="8">
        <f>+rekordy!M14</f>
        <v>159</v>
      </c>
      <c r="F12" s="8">
        <f>+rekordy!N14</f>
        <v>201</v>
      </c>
      <c r="G12" s="8">
        <f>+rekordy!O14</f>
        <v>165</v>
      </c>
    </row>
    <row r="13" spans="1:7" ht="12.75">
      <c r="A13" s="8">
        <f>+rekordy!G15</f>
        <v>0</v>
      </c>
      <c r="B13" s="8">
        <f>+rekordy!J15</f>
        <v>0</v>
      </c>
      <c r="C13" s="8">
        <f>+rekordy!K15</f>
        <v>0</v>
      </c>
      <c r="D13" s="8">
        <f>+rekordy!L15</f>
        <v>0</v>
      </c>
      <c r="E13" s="8">
        <f>+rekordy!M15</f>
        <v>0</v>
      </c>
      <c r="F13" s="8">
        <f>+rekordy!N15</f>
        <v>0</v>
      </c>
      <c r="G13" s="8">
        <f>+rekordy!O15</f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Rehák</dc:creator>
  <cp:keywords/>
  <dc:description/>
  <cp:lastModifiedBy>Benedikt Most</cp:lastModifiedBy>
  <cp:lastPrinted>2012-01-16T17:51:34Z</cp:lastPrinted>
  <dcterms:created xsi:type="dcterms:W3CDTF">2011-04-04T11:51:45Z</dcterms:created>
  <dcterms:modified xsi:type="dcterms:W3CDTF">2012-03-14T18:56:51Z</dcterms:modified>
  <cp:category/>
  <cp:version/>
  <cp:contentType/>
  <cp:contentStatus/>
</cp:coreProperties>
</file>